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00" tabRatio="500" firstSheet="6" activeTab="6"/>
  </bookViews>
  <sheets>
    <sheet name="Тали эл. РФ" sheetId="1" r:id="rId1"/>
    <sheet name="Тали руч. РФ" sheetId="2" r:id="rId2"/>
    <sheet name="Тали Болгария" sheetId="3" r:id="rId3"/>
    <sheet name="Тали цепные Болгария" sheetId="4" r:id="rId4"/>
    <sheet name="Тали ВБИ Болгария" sheetId="5" r:id="rId5"/>
    <sheet name="Тали руч. Польша" sheetId="6" r:id="rId6"/>
    <sheet name="Запчасти РФ" sheetId="7" r:id="rId7"/>
    <sheet name="Запчасти Болгария" sheetId="8" r:id="rId8"/>
    <sheet name="Домкраты реечные" sheetId="9" r:id="rId9"/>
    <sheet name="Редукторы" sheetId="10" r:id="rId10"/>
    <sheet name="Тормоза" sheetId="11" r:id="rId11"/>
    <sheet name="МТМ и лебедки руч." sheetId="13" r:id="rId12"/>
    <sheet name="Лебедки эл." sheetId="14" r:id="rId13"/>
  </sheets>
  <definedNames>
    <definedName name="_xlnm.Print_Area" localSheetId="1">'Тали руч. РФ'!$A$1:$M$89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0" i="9" l="1"/>
  <c r="A7" i="9"/>
  <c r="A5" i="9"/>
  <c r="B53" i="7"/>
  <c r="B51" i="7"/>
  <c r="B46" i="7"/>
  <c r="B43" i="7"/>
  <c r="B42" i="7"/>
  <c r="B40" i="7"/>
  <c r="B39" i="7"/>
  <c r="B37" i="7"/>
  <c r="B33" i="7"/>
  <c r="B27" i="7"/>
  <c r="B23" i="7"/>
  <c r="B22" i="7"/>
  <c r="B21" i="7"/>
  <c r="B20" i="7"/>
  <c r="B18" i="7"/>
  <c r="B17" i="7"/>
  <c r="B16" i="7"/>
  <c r="B14" i="7"/>
  <c r="B13" i="7"/>
  <c r="B12" i="7"/>
  <c r="B11" i="7"/>
  <c r="B10" i="7"/>
  <c r="B5" i="7"/>
  <c r="B4" i="7"/>
</calcChain>
</file>

<file path=xl/sharedStrings.xml><?xml version="1.0" encoding="utf-8"?>
<sst xmlns="http://schemas.openxmlformats.org/spreadsheetml/2006/main" count="1712" uniqueCount="928">
  <si>
    <t>Барнаульские тали</t>
  </si>
  <si>
    <t>тел/факс (3852) 770-663, тел. (3852) 39-88-46, 39-88-47; e-mail barnaul@tali.ru</t>
  </si>
  <si>
    <t>8-800-700-88-47 (Звонок по России бесплатный)</t>
  </si>
  <si>
    <t xml:space="preserve"> ПРАЙС-ЛИСТ НА  ТАЛИ ЭЛЕКТРИЧЕСКИЕ СЕРИИ "Т" </t>
  </si>
  <si>
    <t>Производство</t>
  </si>
  <si>
    <t>Грузоподъёмность, т</t>
  </si>
  <si>
    <t>Обозначание
эл. тали</t>
  </si>
  <si>
    <t>Высота подъёма, м</t>
  </si>
  <si>
    <t>Масса нетто \ брутто, кг</t>
  </si>
  <si>
    <t>Скорость  подъёма, м\с</t>
  </si>
  <si>
    <t>Цена с НДС, руб.</t>
  </si>
  <si>
    <t>Обозначание эл. тали ВБИ</t>
  </si>
  <si>
    <t>Цена ВБИ
с НДС, руб.</t>
  </si>
  <si>
    <t>г. Барнаул</t>
  </si>
  <si>
    <t>Т 025-511</t>
  </si>
  <si>
    <t>50/55</t>
  </si>
  <si>
    <t>по заявке</t>
  </si>
  <si>
    <t>Т 025-521</t>
  </si>
  <si>
    <t>65/72</t>
  </si>
  <si>
    <t>Т 050-511</t>
  </si>
  <si>
    <t>г. Ульяновск</t>
  </si>
  <si>
    <t>ТЭ 050-5110</t>
  </si>
  <si>
    <t>ТЭ 050-5210</t>
  </si>
  <si>
    <t>ТЭ 050-5310</t>
  </si>
  <si>
    <t>ТЭ 050-5410</t>
  </si>
  <si>
    <t>ТЭ 050-5510</t>
  </si>
  <si>
    <t>ТЭ 050-5610</t>
  </si>
  <si>
    <t>ТЭ 100-5110</t>
  </si>
  <si>
    <t>184/216</t>
  </si>
  <si>
    <t>ТЭ 100-5210</t>
  </si>
  <si>
    <t>217/228</t>
  </si>
  <si>
    <t>ТЭ 200-5110</t>
  </si>
  <si>
    <t>ТЭ 200-5210</t>
  </si>
  <si>
    <t>Т 200-511</t>
  </si>
  <si>
    <t>0,16 (0,02)</t>
  </si>
  <si>
    <t>ВТЭ 200-511</t>
  </si>
  <si>
    <t>Т 200-521</t>
  </si>
  <si>
    <t>ВТЭ 200-521</t>
  </si>
  <si>
    <t>Т 200-531</t>
  </si>
  <si>
    <t>ВТЭ 200-531</t>
  </si>
  <si>
    <t>Т 200-541</t>
  </si>
  <si>
    <t>ВТЭ 200-541</t>
  </si>
  <si>
    <t>Т 200-551</t>
  </si>
  <si>
    <t>ВТЭ 200-551</t>
  </si>
  <si>
    <t>Т 200-561</t>
  </si>
  <si>
    <t>ВТЭ 200-561</t>
  </si>
  <si>
    <t>Т 320-511</t>
  </si>
  <si>
    <t>ВТЭ 320-511</t>
  </si>
  <si>
    <t>Т 320-521</t>
  </si>
  <si>
    <t>ВТЭ 320-521</t>
  </si>
  <si>
    <t>Т 320-531</t>
  </si>
  <si>
    <t>ВТЭ 320-531</t>
  </si>
  <si>
    <t>Т 320-541</t>
  </si>
  <si>
    <t>ВТЭ 320-541</t>
  </si>
  <si>
    <t>Т 320-551</t>
  </si>
  <si>
    <t>ВТЭ 320-551</t>
  </si>
  <si>
    <t>0,16; 0,32</t>
  </si>
  <si>
    <t>Т 320-561</t>
  </si>
  <si>
    <t>ВТЭ 320-561</t>
  </si>
  <si>
    <t>Т 500-511</t>
  </si>
  <si>
    <t>0,08 (0,01)</t>
  </si>
  <si>
    <t>ВТЭ 500-511</t>
  </si>
  <si>
    <t>Т 500-521</t>
  </si>
  <si>
    <t>ВТЭ 500-521</t>
  </si>
  <si>
    <t>Т 500-531</t>
  </si>
  <si>
    <t>0,1 (0,0125)</t>
  </si>
  <si>
    <t>ВТЭ 500-531</t>
  </si>
  <si>
    <t>Т 500-541</t>
  </si>
  <si>
    <t>ВТЭ 500-541</t>
  </si>
  <si>
    <t>Т 500-551</t>
  </si>
  <si>
    <t>Т 630-511</t>
  </si>
  <si>
    <t>ВТЭ 630-511</t>
  </si>
  <si>
    <t>Т 630-521</t>
  </si>
  <si>
    <t>Т 630-531</t>
  </si>
  <si>
    <t>Т 630-541</t>
  </si>
  <si>
    <t>Т 1000-511</t>
  </si>
  <si>
    <t>ВТЭ 1000-511</t>
  </si>
  <si>
    <t>Т 1000-521</t>
  </si>
  <si>
    <t>ВТЭ 1000-521</t>
  </si>
  <si>
    <t>Т 1000-531</t>
  </si>
  <si>
    <t>2Т 1000-20</t>
  </si>
  <si>
    <t>ВТЭ 1000-531</t>
  </si>
  <si>
    <t>2Т 1000-24</t>
  </si>
  <si>
    <t>ВТЭ 1000-541</t>
  </si>
  <si>
    <t>2Т 1000-28</t>
  </si>
  <si>
    <t>2Т 1000-32</t>
  </si>
  <si>
    <t>2Т 1000-36</t>
  </si>
  <si>
    <t>2Т 1000-42</t>
  </si>
  <si>
    <t>2Т 1000-48</t>
  </si>
  <si>
    <t>2Т 1000-55</t>
  </si>
  <si>
    <t>тел/факс (3852) 770-663, тел. (3852) 39-88-46, 39-88-47; e-mail barnaul@tali.ru 
 8-800-700-88-47 (Звонок по России бесплатный)</t>
  </si>
  <si>
    <t>Грузо-подъем-ность, т</t>
  </si>
  <si>
    <t>Высота подъема, м</t>
  </si>
  <si>
    <t>СТАЦИОНАРНЫЕ</t>
  </si>
  <si>
    <t>ПЕРЕДВИЖНЫЕ</t>
  </si>
  <si>
    <t>КОШКИ</t>
  </si>
  <si>
    <t>ТРШСМ</t>
  </si>
  <si>
    <t>ТРШСК</t>
  </si>
  <si>
    <t xml:space="preserve">ТРШСп </t>
  </si>
  <si>
    <t>ТРШБМ</t>
  </si>
  <si>
    <t>ТРШБК</t>
  </si>
  <si>
    <t>ТРШБп*</t>
  </si>
  <si>
    <t>ТРШБМУ* малая строит высота</t>
  </si>
  <si>
    <t>Тип А</t>
  </si>
  <si>
    <t>Тип Б</t>
  </si>
  <si>
    <t>-</t>
  </si>
  <si>
    <t>ТАЛИ РУЧНЫЕ РЫЧАЖНЫЕ</t>
  </si>
  <si>
    <t>ТРШСР</t>
  </si>
  <si>
    <t>ТРШСРп</t>
  </si>
  <si>
    <t>Грузо-подъем-ность</t>
  </si>
  <si>
    <t>Высота подъема</t>
  </si>
  <si>
    <t>Тали изготовленные во взрывобезопасном исполнении Ex (маркировка- IIGb c T3), имеют уровень защиты Gb согласно ГОСТ 31441.1-2011. Разрешена эксплуатация во взрывоопасных зонах классов 1 и 2 по ГОСТ IEC 60079-10-1-2011 (ВIа, ВIIа, BIг по ПУЭ-7), в которых возможно образование взрывоопасных смесей категории IIA, IIB, IIC и температурных групп Т1, Т2, Т3</t>
  </si>
  <si>
    <t>ТРШСп   IIGb c T3</t>
  </si>
  <si>
    <t>ТРШБп  IIGb c T3</t>
  </si>
  <si>
    <t>ТРШБУп IIGb c Т3</t>
  </si>
  <si>
    <t>ТРШСРп  IIGb c T3</t>
  </si>
  <si>
    <t>Кошки 
тип А</t>
  </si>
  <si>
    <t>Кошки 
тип Б</t>
  </si>
  <si>
    <t>0,5 т</t>
  </si>
  <si>
    <t>3 м</t>
  </si>
  <si>
    <t>6 м</t>
  </si>
  <si>
    <t xml:space="preserve">9 м </t>
  </si>
  <si>
    <t>12 м</t>
  </si>
  <si>
    <t>1,0 т</t>
  </si>
  <si>
    <t>1,5 ТРШСР</t>
  </si>
  <si>
    <t>2,0 т</t>
  </si>
  <si>
    <t>2,0 ТРШСРп</t>
  </si>
  <si>
    <t>3,2 т</t>
  </si>
  <si>
    <t>5,0 т</t>
  </si>
  <si>
    <t>По заказу изготавлваются тали ВБИ грузоподъемностью 20 т</t>
  </si>
  <si>
    <t>ТАЛИ РУЧНЫЕ ШЕСТЕРЕННЫЕ C УКОРОЧЕННОЙ СТРОИТЕЛЬНОЙ ВЫСОТОЙ</t>
  </si>
  <si>
    <t>Н=2,5 м</t>
  </si>
  <si>
    <t>Н=4,5 м</t>
  </si>
  <si>
    <t>Н=6,0 м</t>
  </si>
  <si>
    <t>Н=9,0 м</t>
  </si>
  <si>
    <t xml:space="preserve">ТАЛИ  РУЧНЫЕ  ЧЕРВЯЧНЫЕ </t>
  </si>
  <si>
    <t>ТАЛИ РУЧНЫЕ ЧЕРВЯЧНЫЕ СТАЦИОНАРНЫЕ (ТРЧС)</t>
  </si>
  <si>
    <t>г/п, т</t>
  </si>
  <si>
    <t>Н 3м</t>
  </si>
  <si>
    <t>цена, руб.</t>
  </si>
  <si>
    <t>Н 6м</t>
  </si>
  <si>
    <t>Н 9м</t>
  </si>
  <si>
    <t>Н 12м</t>
  </si>
  <si>
    <t>ТАЛИ РУЧНЫЕ ЧЕРВЯЧНЫЕ ПЕРЕДВИЖНЫЕ (ТРЧП)</t>
  </si>
  <si>
    <t>ТАЛИ РУЧНЫЕ ЧЕРВЯЧНЫЕ СТАЦИОНАРНЫЕ (ТРЧС) исполнение ВБИ</t>
  </si>
  <si>
    <t>ТАЛИ РУЧНЫЕ ЧЕРВЯЧНЫЕ ПЕРЕДВИЖНЫЕ (ТРЧП) исполнение ВБИ</t>
  </si>
  <si>
    <t>Тали общепромышленные Балканское Эхо, пр-во Болгария</t>
  </si>
  <si>
    <t>Цена указана в евро, с НДС. 
Оплата производится в рублях по курсу ЦБ РФ на день оплаты.</t>
  </si>
  <si>
    <t>№</t>
  </si>
  <si>
    <t>Грузоподъем-ность, т</t>
  </si>
  <si>
    <t>Тип</t>
  </si>
  <si>
    <t>Полиспаст</t>
  </si>
  <si>
    <t>Скорость подъема, м/мин</t>
  </si>
  <si>
    <t>Скорость перемещения, м/мин</t>
  </si>
  <si>
    <t>Исполнение</t>
  </si>
  <si>
    <t>Т10 2/1</t>
  </si>
  <si>
    <t>Т45 УСВ 2/1</t>
  </si>
  <si>
    <t>Т39 4/1</t>
  </si>
  <si>
    <t>Т78 УСВ 4/1</t>
  </si>
  <si>
    <t>Т…2</t>
  </si>
  <si>
    <t>2х1</t>
  </si>
  <si>
    <t>Т…3</t>
  </si>
  <si>
    <t>4х1</t>
  </si>
  <si>
    <t>Т…4</t>
  </si>
  <si>
    <t>Т…5</t>
  </si>
  <si>
    <t>Т…6</t>
  </si>
  <si>
    <t>Т…7</t>
  </si>
  <si>
    <t>Тали цепные электрические Балканское Эхо, пр-во Болгария</t>
  </si>
  <si>
    <t>Г/п, кг</t>
  </si>
  <si>
    <t>Скорость передви-жения</t>
  </si>
  <si>
    <t>ВE011М</t>
  </si>
  <si>
    <t>на пальцах</t>
  </si>
  <si>
    <t>---</t>
  </si>
  <si>
    <t>ВE031М</t>
  </si>
  <si>
    <t>на крюке</t>
  </si>
  <si>
    <t>8.0/2.4</t>
  </si>
  <si>
    <t>ВE051М</t>
  </si>
  <si>
    <t>холостая тележка</t>
  </si>
  <si>
    <t>ВE071М</t>
  </si>
  <si>
    <t>ручной привод тележки</t>
  </si>
  <si>
    <t>ВE091М</t>
  </si>
  <si>
    <t>электрическая тележка</t>
  </si>
  <si>
    <t>ВE021М</t>
  </si>
  <si>
    <t>ВE041М</t>
  </si>
  <si>
    <t>4.0/1.2</t>
  </si>
  <si>
    <t>ВE061М</t>
  </si>
  <si>
    <t>ВE081М</t>
  </si>
  <si>
    <t>ВE101М</t>
  </si>
  <si>
    <t>ВE012М</t>
  </si>
  <si>
    <t>ВE032М</t>
  </si>
  <si>
    <t>ВE052М</t>
  </si>
  <si>
    <t>ВE072М</t>
  </si>
  <si>
    <t>ВE092М</t>
  </si>
  <si>
    <t>ВE022М</t>
  </si>
  <si>
    <t>ВE042М</t>
  </si>
  <si>
    <t>ВE062М</t>
  </si>
  <si>
    <t>ВE082М</t>
  </si>
  <si>
    <t>ВE102М</t>
  </si>
  <si>
    <t>ВE013М</t>
  </si>
  <si>
    <t>ВE033М</t>
  </si>
  <si>
    <t>ВE053М</t>
  </si>
  <si>
    <t>ВE073М</t>
  </si>
  <si>
    <t>ВE093М</t>
  </si>
  <si>
    <t>ВE023М</t>
  </si>
  <si>
    <t>ВE043М</t>
  </si>
  <si>
    <t>ВE063М</t>
  </si>
  <si>
    <t>ВE083М</t>
  </si>
  <si>
    <t>ВE103М</t>
  </si>
  <si>
    <t>ВВ014М</t>
  </si>
  <si>
    <t>ВВ034М</t>
  </si>
  <si>
    <t>8.0/1.6</t>
  </si>
  <si>
    <t>ВВ054М</t>
  </si>
  <si>
    <t>ВВ074М</t>
  </si>
  <si>
    <t>ВВ094М</t>
  </si>
  <si>
    <t>ВВ024М</t>
  </si>
  <si>
    <t>ВВ044М</t>
  </si>
  <si>
    <t>4.0/0.8</t>
  </si>
  <si>
    <t>ВВ064М</t>
  </si>
  <si>
    <t>ВВ084М</t>
  </si>
  <si>
    <t>ВВ104М</t>
  </si>
  <si>
    <t>Тали взрывозащищенные Ex d IIB T4, 
Балканское Эхо, пр-во Болгария</t>
  </si>
  <si>
    <t xml:space="preserve">Цена указана в евро, с НДС. 
Оплата производится в рублях по курсу ЦБ РФ на день оплаты. </t>
  </si>
  <si>
    <t>Скорость перемеще-ния, м/мин</t>
  </si>
  <si>
    <t xml:space="preserve">Т10 общепром 2/1 </t>
  </si>
  <si>
    <t xml:space="preserve"> Т64 общепром 4/1</t>
  </si>
  <si>
    <t>ВТ…3</t>
  </si>
  <si>
    <t>ВТ…4</t>
  </si>
  <si>
    <t>ВТ…5</t>
  </si>
  <si>
    <t>ВТ…6</t>
  </si>
  <si>
    <t xml:space="preserve">     ТАЛИ  РУЧНЫЕ  ЦЕПНЫЕ  ШЕСТЕРЕННЫЕ  "LEMA",  пр-во Польша</t>
  </si>
  <si>
    <t>ТАЛИ РУЧНЫЕ ШЕСТЕРЕННЫЕ СТАЦИОНАРНЫЕ (ТРШС)</t>
  </si>
  <si>
    <t>Н 3м.</t>
  </si>
  <si>
    <t>Н 6м.</t>
  </si>
  <si>
    <t>Н 9м.</t>
  </si>
  <si>
    <t>Н 12м.</t>
  </si>
  <si>
    <t>вес брутто, кг</t>
  </si>
  <si>
    <t>ТАЛИ РУЧНЫЕ ШЕСТЕРЕННЫЕ ПЕРЕДВИЖНЫЕ (ТРШБ)</t>
  </si>
  <si>
    <t>Г/П, тн.</t>
  </si>
  <si>
    <t>ТАЛИ РУЧНЫЕ ШЕСТЕРЕННЫЕ СТАЦИОНАРНЫЕ РЫЧАЖНЫЕ (ТРШСР)</t>
  </si>
  <si>
    <t>Н 1,5м.</t>
  </si>
  <si>
    <t xml:space="preserve">КОШКИ </t>
  </si>
  <si>
    <t>Грузоподъемность, тн</t>
  </si>
  <si>
    <t>Вес (брутто), кг</t>
  </si>
  <si>
    <t>Цена, руб.</t>
  </si>
  <si>
    <t>Механизм передвижения</t>
  </si>
  <si>
    <t>№ п/п</t>
  </si>
  <si>
    <t>Наименование детали</t>
  </si>
  <si>
    <t>Маркировка</t>
  </si>
  <si>
    <t>Ориент-ый вес, кг</t>
  </si>
  <si>
    <t>Цена* с НДС, руб.</t>
  </si>
  <si>
    <t>ТШП-25+ТШН-25</t>
  </si>
  <si>
    <t>ТШП-25</t>
  </si>
  <si>
    <t>Телега шарнирная приводная без э/двигателя</t>
  </si>
  <si>
    <t>Ролик направляющий с крышкой и подшипником</t>
  </si>
  <si>
    <t>102-7</t>
  </si>
  <si>
    <t>Шестерня</t>
  </si>
  <si>
    <t>102-16Б</t>
  </si>
  <si>
    <t>102-17А</t>
  </si>
  <si>
    <t>102-81Б (982362.004)</t>
  </si>
  <si>
    <t>102-84</t>
  </si>
  <si>
    <t>102c-29 (986251.002)</t>
  </si>
  <si>
    <t>102-29 (986251.001)</t>
  </si>
  <si>
    <t>102-46А</t>
  </si>
  <si>
    <t>Вал</t>
  </si>
  <si>
    <t>102-30</t>
  </si>
  <si>
    <t>102с-46 (986313.005)</t>
  </si>
  <si>
    <t>ТШН-25</t>
  </si>
  <si>
    <t>103-12А (984358.001)</t>
  </si>
  <si>
    <t>ТШП-2</t>
  </si>
  <si>
    <t>ТШН-2</t>
  </si>
  <si>
    <t>ТШН-1</t>
  </si>
  <si>
    <t>Редуктор подъема</t>
  </si>
  <si>
    <t>сб 106</t>
  </si>
  <si>
    <t>Корпус редуктора</t>
  </si>
  <si>
    <t>106-1В</t>
  </si>
  <si>
    <t>Крышка редуктора</t>
  </si>
  <si>
    <t>106-2Б</t>
  </si>
  <si>
    <t>Колодочный тормоз</t>
  </si>
  <si>
    <t> диаметр шкива 170 мм</t>
  </si>
  <si>
    <t>Колодка (комплект)</t>
  </si>
  <si>
    <t> 106-5А (диаметр 170 мм)</t>
  </si>
  <si>
    <t>Колодка</t>
  </si>
  <si>
    <t>106-6А (диаметр 170 мм)</t>
  </si>
  <si>
    <t>106-49 (996121.022)</t>
  </si>
  <si>
    <t>Рычаг (колодочный тормоз)</t>
  </si>
  <si>
    <t>106-14</t>
  </si>
  <si>
    <t>Вилка</t>
  </si>
  <si>
    <t>106-16</t>
  </si>
  <si>
    <t>Пружина</t>
  </si>
  <si>
    <t>106-20А (998713.008)</t>
  </si>
  <si>
    <t>106-34А (986114.007)</t>
  </si>
  <si>
    <t>Шкив</t>
  </si>
  <si>
    <t>106-57В</t>
  </si>
  <si>
    <t>106-94 (998716.001)</t>
  </si>
  <si>
    <t>106-44А (986128.001)</t>
  </si>
  <si>
    <t>Палец собачки</t>
  </si>
  <si>
    <t>106-15</t>
  </si>
  <si>
    <t>106-18А</t>
  </si>
  <si>
    <t>106-97 (993111.050)</t>
  </si>
  <si>
    <t>Колпачки пружин</t>
  </si>
  <si>
    <t>106-4Б</t>
  </si>
  <si>
    <t>Пружина собачки</t>
  </si>
  <si>
    <t>106-19Б</t>
  </si>
  <si>
    <t>106-39Б (986114.006)</t>
  </si>
  <si>
    <t>Полукольцо</t>
  </si>
  <si>
    <t>106-42</t>
  </si>
  <si>
    <t>Кольцо</t>
  </si>
  <si>
    <t>106-60</t>
  </si>
  <si>
    <t>Диск тормозной</t>
  </si>
  <si>
    <t>106-96А</t>
  </si>
  <si>
    <t>Штифт грузоупорного тормоза</t>
  </si>
  <si>
    <t>106-112</t>
  </si>
  <si>
    <t>106-115</t>
  </si>
  <si>
    <t>Кольцо фрикционное 225х140х4,5</t>
  </si>
  <si>
    <t>225x140x4,5</t>
  </si>
  <si>
    <t>106-116 (986135.018)</t>
  </si>
  <si>
    <t>Крышка корпуса редуктора</t>
  </si>
  <si>
    <t>106-55</t>
  </si>
  <si>
    <t>106-109</t>
  </si>
  <si>
    <t>106-110</t>
  </si>
  <si>
    <t>Манжета сальника (30х52)</t>
  </si>
  <si>
    <t>Втулка зубчатая</t>
  </si>
  <si>
    <t>106-45</t>
  </si>
  <si>
    <t>Крюки и крюковые подвески</t>
  </si>
  <si>
    <t>Механизм подъема электротали</t>
  </si>
  <si>
    <t>Крюковая подвеска на 2,0 тн</t>
  </si>
  <si>
    <t>диаметр каната 11,5 мм</t>
  </si>
  <si>
    <t>Крюк на 2,0 тн</t>
  </si>
  <si>
    <t>9 А</t>
  </si>
  <si>
    <t>Блок крюковой подвески 2,0 тн</t>
  </si>
  <si>
    <t>диаметр 219 мм</t>
  </si>
  <si>
    <t>Крюк в сборе на 2,0 тн</t>
  </si>
  <si>
    <t>9 А-2</t>
  </si>
  <si>
    <t>Крюковая подвеска на 3,2 тн</t>
  </si>
  <si>
    <t> диаметр каната 13,5мм</t>
  </si>
  <si>
    <t>Крюк на 3,2 тн</t>
  </si>
  <si>
    <t>11А</t>
  </si>
  <si>
    <t>Блок чугунный без подшипника</t>
  </si>
  <si>
    <t>диаметр 262 мм</t>
  </si>
  <si>
    <t>Блок на крюковую подвеску на 3,2 тн</t>
  </si>
  <si>
    <t>11А-2</t>
  </si>
  <si>
    <t>Крюковая подвеска на 5,0 тн</t>
  </si>
  <si>
    <t>диаметр каната 13,5мм</t>
  </si>
  <si>
    <t>диаметр каната 15,5мм</t>
  </si>
  <si>
    <t>Двухблочная крюковая подвеска на 5,0 тн</t>
  </si>
  <si>
    <t>диаметр каната 13,5 мм</t>
  </si>
  <si>
    <t>Крюк на 5,0 тн</t>
  </si>
  <si>
    <t>13А</t>
  </si>
  <si>
    <t>Блок крюковой подвески 5,0 тн</t>
  </si>
  <si>
    <t>Крюк в сборе на 5,0 тн</t>
  </si>
  <si>
    <t>13А-2</t>
  </si>
  <si>
    <t>Крюковая подвеска 6,3 тн двухблочная</t>
  </si>
  <si>
    <t>Защелка</t>
  </si>
  <si>
    <t>605-1-4А</t>
  </si>
  <si>
    <t>Крюк на 6,3 тн</t>
  </si>
  <si>
    <t>14 А</t>
  </si>
  <si>
    <t>Крюк в сборе на 6,3 тн</t>
  </si>
  <si>
    <t>14 А-2</t>
  </si>
  <si>
    <t>Двухблочная крюковая подвеска на 10,0 тн</t>
  </si>
  <si>
    <t>диаметр каната 15,5 мм</t>
  </si>
  <si>
    <t>Трехблочная крюковая подвеска на 10,0 тн</t>
  </si>
  <si>
    <t>Крюк на 10,0 тн</t>
  </si>
  <si>
    <t>16А</t>
  </si>
  <si>
    <t>Крюк в сборе 10,0 тн</t>
  </si>
  <si>
    <t>16А-1</t>
  </si>
  <si>
    <t>Мотор-барабан</t>
  </si>
  <si>
    <t>Мотор-барабан г/п 3,2 тн h=6м</t>
  </si>
  <si>
    <t>сб. 108Б</t>
  </si>
  <si>
    <t>Барабан</t>
  </si>
  <si>
    <t>108-3Г</t>
  </si>
  <si>
    <t>Мотор-барабан г/п 3,2 тн h=12м</t>
  </si>
  <si>
    <t>сб. 138 А</t>
  </si>
  <si>
    <t>138-2А</t>
  </si>
  <si>
    <t>Мотор-барабан г/п 3,2 тн h=18м</t>
  </si>
  <si>
    <t>сб. 122А</t>
  </si>
  <si>
    <t>122 2А</t>
  </si>
  <si>
    <t>Мотор-барабан г/п 3,2 тн h=30м</t>
  </si>
  <si>
    <t>сб. 178</t>
  </si>
  <si>
    <t>178-33</t>
  </si>
  <si>
    <t>Мотор-барабан г/п 3,2 тн h=36м</t>
  </si>
  <si>
    <t>сб. 198А</t>
  </si>
  <si>
    <t>198-1А</t>
  </si>
  <si>
    <t>Мотор-барабан г/п 5,0 тн h=12м</t>
  </si>
  <si>
    <t>Мотор-барабан г/п 5,0 тн h=36м</t>
  </si>
  <si>
    <t>Мотор-барабан г/п 10,0 тн</t>
  </si>
  <si>
    <t>сб. 162</t>
  </si>
  <si>
    <t>Фланец левый в сборе с венцом</t>
  </si>
  <si>
    <t>108-5А</t>
  </si>
  <si>
    <t>Крышка</t>
  </si>
  <si>
    <t>108-6Б</t>
  </si>
  <si>
    <t>Втулка</t>
  </si>
  <si>
    <t>108-8</t>
  </si>
  <si>
    <t>Венец зубчатый</t>
  </si>
  <si>
    <t>108-9</t>
  </si>
  <si>
    <t>108-14А</t>
  </si>
  <si>
    <t>Фланец правый (со стороны эл. шкафа)</t>
  </si>
  <si>
    <t>108-15В</t>
  </si>
  <si>
    <t>Фланец правый</t>
  </si>
  <si>
    <t>108-15А</t>
  </si>
  <si>
    <t>Фланец левый (со стороны редуктора)</t>
  </si>
  <si>
    <t>108-16Б</t>
  </si>
  <si>
    <t>108-21 (987212.001)</t>
  </si>
  <si>
    <t>Пружина канатоукладчика (бесконечн.)</t>
  </si>
  <si>
    <t>184-12</t>
  </si>
  <si>
    <t>Канатоукладчик</t>
  </si>
  <si>
    <t>204-2   204-4   204-5</t>
  </si>
  <si>
    <t>Электрооборудование</t>
  </si>
  <si>
    <t>Пост кнопочный ПКТ-40УЗ</t>
  </si>
  <si>
    <t>2 174</t>
  </si>
  <si>
    <t>Ротор в сборе с валом</t>
  </si>
  <si>
    <t>6 980</t>
  </si>
  <si>
    <t>Статор 5 кВт</t>
  </si>
  <si>
    <t>28 000</t>
  </si>
  <si>
    <t>Электромагнит ИЖМВ</t>
  </si>
  <si>
    <t>ИЖМВ 684432.003 (380)</t>
  </si>
  <si>
    <t>3 400 (max)</t>
  </si>
  <si>
    <t>ИЖМВ 684432.003-01 (220)</t>
  </si>
  <si>
    <t>ИЖМВ 684432.003-08 (127)</t>
  </si>
  <si>
    <t>Катушка ИЖМВ</t>
  </si>
  <si>
    <t>2 200</t>
  </si>
  <si>
    <t>Коллектор в сборе со щетками и щеткодержателями</t>
  </si>
  <si>
    <t>9-12 А</t>
  </si>
  <si>
    <t>2 990</t>
  </si>
  <si>
    <t>Коллектор (Блок контактных колец)</t>
  </si>
  <si>
    <t>2 000</t>
  </si>
  <si>
    <t>Щетки со щеткодержателем</t>
  </si>
  <si>
    <t>1 500</t>
  </si>
  <si>
    <t>Комплект щеток</t>
  </si>
  <si>
    <t>10х12,5х25 мм</t>
  </si>
  <si>
    <t>1 000</t>
  </si>
  <si>
    <t>Комплект щеткодержателей</t>
  </si>
  <si>
    <t>Электродвигатель асинхронный с короткозамкнутым ротором</t>
  </si>
  <si>
    <t>АИР МВС132А4Т (встраиваемый)  380 В, 5 кВт, 1500 об/мин</t>
  </si>
  <si>
    <t>24 500</t>
  </si>
  <si>
    <t>Электродвигатель со встроенным тормозом</t>
  </si>
  <si>
    <t>АДС71O4Е2TУ2  0.37 кВт, 1300 об/мин, 380 В, фланец 110 мм</t>
  </si>
  <si>
    <t>8 800</t>
  </si>
  <si>
    <t>АДС71O4Е2TУ2,  0.37 кВт, 1300 об/мин, 380 В, фланец 80 мм</t>
  </si>
  <si>
    <t>9 800</t>
  </si>
  <si>
    <t>АДС71А4Е2TУ2  0.55 кВт, 1320 об/мин, 380 В</t>
  </si>
  <si>
    <t>8 850</t>
  </si>
  <si>
    <t>АДС71В4Е2TУ2  0.75 кВт, 1350 об/мин, 380 В</t>
  </si>
  <si>
    <t>8 900</t>
  </si>
  <si>
    <t>Электродвигатель без тормоза</t>
  </si>
  <si>
    <t>АДС71O4TУ2, 0.37 кВт, 1300 об/мин, 380 В, IM3681, фланец 80 мм</t>
  </si>
  <si>
    <t>6 300</t>
  </si>
  <si>
    <t>АДС71O4TУ2, 0.37 кВт, 1300 об/мин, 380 В, IM3081. фланец 110 мм</t>
  </si>
  <si>
    <t>4 800</t>
  </si>
  <si>
    <t>АДС71А4TУ2  0.55 кВт, 1320 об/мин, 380 В</t>
  </si>
  <si>
    <t>АДС71В4TУ2  0.75 кВт, 1350 об/мин, 380 В</t>
  </si>
  <si>
    <t>4 880</t>
  </si>
  <si>
    <t>Тормоз электромагнитный HPS 14.32 в комплекте с блоком выпримителя B2/1P 600V</t>
  </si>
  <si>
    <t>Частотный преобразователь на подъем</t>
  </si>
  <si>
    <t>Частотный преобразователь на передвижение</t>
  </si>
  <si>
    <t>Электрощит ВБИ типа ПВМТ-5</t>
  </si>
  <si>
    <t>Запасные части к талям, пр-во Болгария</t>
  </si>
  <si>
    <t>Наименование</t>
  </si>
  <si>
    <t>Цена 
с НДС, руб.</t>
  </si>
  <si>
    <t xml:space="preserve">Блок-шестерня 0,5-1 т </t>
  </si>
  <si>
    <t>Блок-шестерня 2-3,2 т</t>
  </si>
  <si>
    <t>Блок-шестерня 5 т</t>
  </si>
  <si>
    <t xml:space="preserve">Вал промежуточный 1 т/18 м </t>
  </si>
  <si>
    <t xml:space="preserve">Вал промежуточный 1 т/24 м </t>
  </si>
  <si>
    <t xml:space="preserve">Вал промежуточный 2 т/18 м </t>
  </si>
  <si>
    <t xml:space="preserve">Вал промежуточный 2 т/24 м </t>
  </si>
  <si>
    <t>Вал промежуточный 3,2 т/18 м</t>
  </si>
  <si>
    <t xml:space="preserve">Вал промежуточный 3,2 т/24 м </t>
  </si>
  <si>
    <t xml:space="preserve">Вал промежуточный 5 т/18 м </t>
  </si>
  <si>
    <t xml:space="preserve">Вал промежуточный 5 т/24 м </t>
  </si>
  <si>
    <t xml:space="preserve">Вал редуктора 1 т; 6 м </t>
  </si>
  <si>
    <t xml:space="preserve">Вал редуктора 1 т; 9 м </t>
  </si>
  <si>
    <t xml:space="preserve">Вал редуктора 1 т; 12 м </t>
  </si>
  <si>
    <t xml:space="preserve">Вал редуктора 2-3,2 т; 6 м </t>
  </si>
  <si>
    <t xml:space="preserve">Вал редуктора 2 т; 9 м </t>
  </si>
  <si>
    <t xml:space="preserve">Вал редуктора 2 т; 12 м </t>
  </si>
  <si>
    <t xml:space="preserve">Вал редуктора 3,2 т; 9 м </t>
  </si>
  <si>
    <t xml:space="preserve">Вал редуктора 3,2 т; 12 м </t>
  </si>
  <si>
    <t>Вал редуктора 5 т; 6 м</t>
  </si>
  <si>
    <t xml:space="preserve">Вал редуктора 5 т; 9 м </t>
  </si>
  <si>
    <t xml:space="preserve">Вал редуктора 5 т; 12 м </t>
  </si>
  <si>
    <t xml:space="preserve">Вентилятор в сборе КГ 1605-6, 1608-6 </t>
  </si>
  <si>
    <t>Вентилятор в сборе КГ 2008-6, 2011-6</t>
  </si>
  <si>
    <t>Вентилятор в сборе КГ 2412-6</t>
  </si>
  <si>
    <t>Вентилятор в сборе КГ 2714-4, 2714-6</t>
  </si>
  <si>
    <t>Вентилятор в сборе КГ 2110-24/6</t>
  </si>
  <si>
    <t>Вентилятор в сборе КГ 2612-24/6</t>
  </si>
  <si>
    <t>Вентилятор в сборе КГ 2714-24/6</t>
  </si>
  <si>
    <t>Вентилятор в сборе КГ 3317-24/6</t>
  </si>
  <si>
    <t>Вентилятор в сборе КГ 3517-4, 3517-24/6, 3518-24/6</t>
  </si>
  <si>
    <t>ВОТ 025</t>
  </si>
  <si>
    <t>ВОТ 050</t>
  </si>
  <si>
    <t>ВОТ 100</t>
  </si>
  <si>
    <t>ВОТ 160</t>
  </si>
  <si>
    <t>ВОТ 250</t>
  </si>
  <si>
    <t>ВОТ 400</t>
  </si>
  <si>
    <t>ВОТ 500</t>
  </si>
  <si>
    <t>Выключатель концевой КИГ-11, г/п 0,5-1 т</t>
  </si>
  <si>
    <t>Выключатель концевой КИГ-11, г/п 0,5-1 т, комплект с основанием</t>
  </si>
  <si>
    <t>Выключатель концевой. КИГ-1, г/п 2-5 т</t>
  </si>
  <si>
    <t>Выключатель концевой. КИГ-1, г/п 2-5 т, комплект с основанием</t>
  </si>
  <si>
    <t>Гайка регулирующая задняя (вентилятора) 0,5-1 т</t>
  </si>
  <si>
    <t>Гайка регулирующая задняя (вентилятора) 2-3,2 т</t>
  </si>
  <si>
    <t>Гайка регулирующая задняя (вентилятора) 5 т</t>
  </si>
  <si>
    <t>Канатоукладчик 0,5 т</t>
  </si>
  <si>
    <t>Канатоукладчик 1 т</t>
  </si>
  <si>
    <t>Канатоукладчик 2 т</t>
  </si>
  <si>
    <t>Канатоукладчик 3,2 т</t>
  </si>
  <si>
    <t>Канатоукладчик 5 т</t>
  </si>
  <si>
    <t>Канатоукладчик 8 т</t>
  </si>
  <si>
    <t>Канатоукладчик для VAT10, г/п 1 т, полиспаст 2/1</t>
  </si>
  <si>
    <t>Канатоукладчик для VAT20, г/п 2 т, полиспаст 2/1</t>
  </si>
  <si>
    <t>Канатоукладчик для VAT30, г/п 3,2 т, полиспаст 2/1</t>
  </si>
  <si>
    <t>Канатоукладчик для VAT40, г/п 5 т, полиспаст 2/1</t>
  </si>
  <si>
    <t>Канатоукладчик 1 т, для МН 3-05</t>
  </si>
  <si>
    <t>Канатоукладчик 2 т, для МНМ 4-10</t>
  </si>
  <si>
    <t>Канатоукладчик 3,2 т, для МНМ 5-16</t>
  </si>
  <si>
    <t>Канатоукладчик 5-10 т, для МН 6-25</t>
  </si>
  <si>
    <t>Канатоукладчик 1 т, для СТ 305</t>
  </si>
  <si>
    <t>Канатоукладчик 2 т, для СТ 410</t>
  </si>
  <si>
    <t>Канатоукладчик 3,2 т, для СТ 516</t>
  </si>
  <si>
    <t>Канатоукладчик 5-10 т, для СТ 625</t>
  </si>
  <si>
    <t>Клемная коробка двигателя КГ 1605-1608 "Д"</t>
  </si>
  <si>
    <t>Клемная коробка двигателя КГ 2008-2011 "Д"</t>
  </si>
  <si>
    <t>Клемная коробка двигателя КГ 2412 "Д"</t>
  </si>
  <si>
    <t>Кожух вентилятора 0,5-1 т</t>
  </si>
  <si>
    <t>Кожух вентилятора 2-3,2 т</t>
  </si>
  <si>
    <t>Кожух вентилятора 5 т</t>
  </si>
  <si>
    <t>Кожух вентилятора для КГ 2714-6</t>
  </si>
  <si>
    <t>Кожух вентилятора для КГ 3317-24/6, № 345106</t>
  </si>
  <si>
    <t>Колесо ведомое, в сборе с подшипником № 100.150.00, (г/п 1 т), ᴓ100 мм</t>
  </si>
  <si>
    <t>Колесо ведомое, в сборе с подшипником № 125.150.00, (г/п 2-3,2 т), ᴓ125 мм</t>
  </si>
  <si>
    <t>Колесо ведомое, в сборе с подшипником № 160.150.00, (г/п 5 т), ᴓ160 мм</t>
  </si>
  <si>
    <t>Колесо ведомое, г/п 0,5-1 т, ᴓ120 мм</t>
  </si>
  <si>
    <t>Колесо ведомое, г/п 2-3,2 т, ᴓ175 мм</t>
  </si>
  <si>
    <t>Колесо ведомое, г/п 5 т, ᴓ210 мм</t>
  </si>
  <si>
    <t>Колесо ведущее, в сборе с подшипником № 100.130.00, (г/п 1 т), ᴓ100 мм</t>
  </si>
  <si>
    <t>Колесо ведущее, в сборе с подшипником № 125.130.10, (г/п 2-3,2 т), ᴓ125 мм</t>
  </si>
  <si>
    <t>Колесо ведущее, в сборе с подшипником № 160.130.00, (г/п 5 т), ᴓ160 мм</t>
  </si>
  <si>
    <t>Колесо ведущее, г/п 0,5-1 т, ᴓ120 мм</t>
  </si>
  <si>
    <t>Колесо ведущее, г/п 2-3,2 т, ᴓ175 мм</t>
  </si>
  <si>
    <t>Колесо ведущее, г/п 5 т, ᴓ210 мм</t>
  </si>
  <si>
    <t>Кольцо предохранительное В10, г/п 0,5-1 т</t>
  </si>
  <si>
    <t>Кольцо предохранительное В12, г/п 2-5 т</t>
  </si>
  <si>
    <t>Крышка клемной коробки № 430103, старого образца</t>
  </si>
  <si>
    <t>Крюковая подвеска 0,5 т</t>
  </si>
  <si>
    <t>Крюковая подвеска 1 т</t>
  </si>
  <si>
    <t>Крюковая подвеска 2 т</t>
  </si>
  <si>
    <t>Крюковая подвеска 3,2 т</t>
  </si>
  <si>
    <t>Крюковая подвеска 5 т</t>
  </si>
  <si>
    <t>Крюковая подвеска 6,3 т, полиспаст 4/1</t>
  </si>
  <si>
    <t>Крюковая подвеска 8 т, канат ᴓ18 мм</t>
  </si>
  <si>
    <t>Крюковая подвеска 10 т, полиспаст 2/1, канат ᴓ18 мм</t>
  </si>
  <si>
    <t>Крюковая подвеска 10 т, полиспаст 4/1, канат ᴓ15 мм</t>
  </si>
  <si>
    <t>Муфта 0,5 т</t>
  </si>
  <si>
    <t>Муфта 1 т</t>
  </si>
  <si>
    <t>Муфта 2 т</t>
  </si>
  <si>
    <t>Муфта 3,2 т</t>
  </si>
  <si>
    <t>Муфта 5 т</t>
  </si>
  <si>
    <t>Муфта 8 т</t>
  </si>
  <si>
    <t>Накладка фрикционная 0,5-1 т</t>
  </si>
  <si>
    <t>Накладка фрикционная 2-3,2 т</t>
  </si>
  <si>
    <t>Накладка фрикционная 5 т</t>
  </si>
  <si>
    <t>Накладка фрикционная КГ 2009-24/6, 2110-24/6</t>
  </si>
  <si>
    <t>Накладка фрикционная КГ 2612-24/6</t>
  </si>
  <si>
    <t>Накладка фрикционная КГ 2714-4, 2714-6, 2714-24/6</t>
  </si>
  <si>
    <t>Накладка фрикционная КГ 3317-24/6</t>
  </si>
  <si>
    <t>Накладка фрикционная КГ 3517-4, 3517-24/6, 3518-24/6</t>
  </si>
  <si>
    <t>Основание выключателя концевого</t>
  </si>
  <si>
    <t>Подшипник роликовый NUB 205</t>
  </si>
  <si>
    <t xml:space="preserve">Подшипник роликовый NUB 206 </t>
  </si>
  <si>
    <t>Подшипник роликовый NUB 208</t>
  </si>
  <si>
    <t>Подшипник роликовый NUB 209</t>
  </si>
  <si>
    <t>Подшипник роликовый NUB 210</t>
  </si>
  <si>
    <t>Пружина канатоукладчика 0,5-1 т</t>
  </si>
  <si>
    <t>Пружина канатоукладчика 2-3,2 т</t>
  </si>
  <si>
    <t>Пружина канатоукладчика 5 т</t>
  </si>
  <si>
    <t>Пружина канатоукладчика 8 т</t>
  </si>
  <si>
    <t xml:space="preserve">Редуктор в сборе с валом, г/п 1 т, в/п 12 м </t>
  </si>
  <si>
    <t xml:space="preserve">Редуктор в сборе с валом, г/п 1 т, в/п 6, 18, 24 м </t>
  </si>
  <si>
    <t xml:space="preserve">Редуктор в сборе с валом, г/п 2 т, в/п 12 м </t>
  </si>
  <si>
    <t xml:space="preserve">Редуктор в сборе с валом, г/п 2 т, в/п 6, 18, 24 м </t>
  </si>
  <si>
    <t xml:space="preserve">Редуктор в сборе с валом, г/п 2 т, в/п 9 м </t>
  </si>
  <si>
    <t xml:space="preserve">Редуктор в сборе с валом, г/п 3,2 т, в/п 12 м </t>
  </si>
  <si>
    <t xml:space="preserve">Редуктор в сборе с валом, г/п 3,2 т, в/п 6, 18, 24 м </t>
  </si>
  <si>
    <t xml:space="preserve">Редуктор в сборе с валом, г/п 3,2 т, в/п 9 м </t>
  </si>
  <si>
    <t xml:space="preserve">Редуктор в сборе с валом, г/п 5 т, в/п 12 м </t>
  </si>
  <si>
    <t xml:space="preserve">Редуктор в сборе с валом, г/п 5 т, в/п 6, 18, 24 м </t>
  </si>
  <si>
    <t xml:space="preserve">Редуктор в сборе с валом, г/п 5 т, в/п 9 м </t>
  </si>
  <si>
    <t>Решетка вентилятора КГ 1605 - 1608</t>
  </si>
  <si>
    <t>Решетка вентилятора КГ 2008 - 2011</t>
  </si>
  <si>
    <t>Решетка вентилятора КГ 2412-6, 2612-24/6</t>
  </si>
  <si>
    <t xml:space="preserve">Решетка вентилятора КГ 2714-4, 2714-6 </t>
  </si>
  <si>
    <t>Решетка вентилятора КГ 2009-24/6, 2110-24/6</t>
  </si>
  <si>
    <t>Решетка вентилятора КГ 2714-24/6</t>
  </si>
  <si>
    <t>Решетка вентилятора КГ 3317-24/6</t>
  </si>
  <si>
    <t>Решетка вентилятора КГ 3517, 3518</t>
  </si>
  <si>
    <t>Ролик крюковой подвески, г/п 1 т, тип Т</t>
  </si>
  <si>
    <t>Ролик крюковой подвески, г/п 2 т, тип Т</t>
  </si>
  <si>
    <t>Ролик крюковой подвески, г/п 3,2 т, тип Т</t>
  </si>
  <si>
    <t>Ролик крюковой подвески, г/п 5 т, тип Т</t>
  </si>
  <si>
    <t>Ротор для КГ 1605-6</t>
  </si>
  <si>
    <t>Ротор для КГ 1608-6</t>
  </si>
  <si>
    <t xml:space="preserve">Ротор для КГ 2008-6 </t>
  </si>
  <si>
    <t>Ротор для КГ 2011-6</t>
  </si>
  <si>
    <t xml:space="preserve">Ротор для КГ 2412-6 </t>
  </si>
  <si>
    <t>Тележка передвижения 0,5-1 т, 6 м, колесо ᴓ100 мм</t>
  </si>
  <si>
    <t>Тележка передвижения 0,5-1 т, 12 м, колесо ᴓ100 мм</t>
  </si>
  <si>
    <t>Тележка передвижения 2-3,2 т, 6 м, колесо ᴓ125 мм</t>
  </si>
  <si>
    <t>Тележка передвижения 2-3,2 т, 12 м, колесо ᴓ125 мм</t>
  </si>
  <si>
    <t>Тележка передвижения 5 т, 6 м, колесо ᴓ160 мм</t>
  </si>
  <si>
    <t>Тележка передвижения 5 т, 12 м, колесо ᴓ160 мм</t>
  </si>
  <si>
    <t>Тележка передвижения 0,5-1 т, 6 м, колесо ᴓ120 мм</t>
  </si>
  <si>
    <t>Тележка передвижения 0,5-1 т, 12 м, колесо ᴓ120 мм</t>
  </si>
  <si>
    <t>Тележка передвижения 2-3,2 т, 6 м, колесо ᴓ175 мм</t>
  </si>
  <si>
    <t>Тележка передвижения 2-3,2 т, 12 м, колесо ᴓ175 мм</t>
  </si>
  <si>
    <t>Тележка передвижения 5 т, 6 м, колесо ᴓ210 мм</t>
  </si>
  <si>
    <t>Тележка передвижения 5 т, 12 м, колесо ᴓ210 мм</t>
  </si>
  <si>
    <t>Тормозной выпрямитель, BRAKE RECTIFIER ABR 1300</t>
  </si>
  <si>
    <t>Уплотнение клемной коробки № 430102, старого образца</t>
  </si>
  <si>
    <t>Упругое тело 0,5 т</t>
  </si>
  <si>
    <t>Упругое тело 1 т</t>
  </si>
  <si>
    <t>Упругое тело 2 т</t>
  </si>
  <si>
    <t>Упругое тело 3,2 т</t>
  </si>
  <si>
    <t>Упругое тело 5 т</t>
  </si>
  <si>
    <t>Упругое тело 8 т</t>
  </si>
  <si>
    <t>Шарикоподшипник № 8107 (51107), кат. №206406</t>
  </si>
  <si>
    <t>Шарикоподшипник № 8108 (51108), кат. №206407</t>
  </si>
  <si>
    <t>Шарикоподшипник № 8111 (51111), кат. №206410</t>
  </si>
  <si>
    <t>Шестерня двигателя передвижения №192553 г/п 0,5-1 т</t>
  </si>
  <si>
    <t>Шестерня двигателя передвижения №148899 г/п 2-5 т</t>
  </si>
  <si>
    <t>Щит передний 0,5-1 т (нового образца)</t>
  </si>
  <si>
    <t>Щит передний 2-3,2 т (нового образца)</t>
  </si>
  <si>
    <t>Щит передний 5 т (нового образца)</t>
  </si>
  <si>
    <t>Щит передний КГ 2714-6</t>
  </si>
  <si>
    <t>Щит передний КГ 3317-24/6</t>
  </si>
  <si>
    <t>Щит передний КГ 3517-4, 3517-24/6, 3518-24/6</t>
  </si>
  <si>
    <t>Домкраты реечные</t>
  </si>
  <si>
    <t>Модель</t>
  </si>
  <si>
    <t>Грузо-подъемность, т</t>
  </si>
  <si>
    <t>Высота подъема, мм</t>
  </si>
  <si>
    <t>Масса, кг</t>
  </si>
  <si>
    <t>Производитель</t>
  </si>
  <si>
    <t xml:space="preserve">ДР-3 </t>
  </si>
  <si>
    <t>Россия</t>
  </si>
  <si>
    <t xml:space="preserve">ДР стальной JR 50 </t>
  </si>
  <si>
    <t>импорт</t>
  </si>
  <si>
    <t>ДР-8М</t>
  </si>
  <si>
    <t xml:space="preserve">ДР стальной JR100 </t>
  </si>
  <si>
    <t xml:space="preserve">ДР стальной JR160 </t>
  </si>
  <si>
    <t xml:space="preserve">ДР стальной JR200 </t>
  </si>
  <si>
    <t xml:space="preserve">ДР стальной JR250 </t>
  </si>
  <si>
    <t>Редукторы</t>
  </si>
  <si>
    <t>Марка</t>
  </si>
  <si>
    <t xml:space="preserve">Цена с НДС, руб. </t>
  </si>
  <si>
    <t>Червячные</t>
  </si>
  <si>
    <t>Цилиндрические</t>
  </si>
  <si>
    <t>Мотор-редукторы</t>
  </si>
  <si>
    <t>Одноступенчатые</t>
  </si>
  <si>
    <t>2Ч-40</t>
  </si>
  <si>
    <t>1ЦУ-100</t>
  </si>
  <si>
    <t>4МЦ2С 63</t>
  </si>
  <si>
    <t>1Ч-63А</t>
  </si>
  <si>
    <t>1ЦУ-125</t>
  </si>
  <si>
    <t>4МЦ2С 80</t>
  </si>
  <si>
    <t>2Ч-63</t>
  </si>
  <si>
    <t>1ЦУ-160</t>
  </si>
  <si>
    <t>4МЦ2С 100</t>
  </si>
  <si>
    <t>Ч-80</t>
  </si>
  <si>
    <t>1ЦУ-200</t>
  </si>
  <si>
    <t>4МЦ2С 125</t>
  </si>
  <si>
    <t>2Ч-80</t>
  </si>
  <si>
    <t>1ЦУ-250</t>
  </si>
  <si>
    <t>Планетарные</t>
  </si>
  <si>
    <t>ЧГ-80</t>
  </si>
  <si>
    <t>Двухступенчатые</t>
  </si>
  <si>
    <t>1МПз2-31,5</t>
  </si>
  <si>
    <t>Ч-100</t>
  </si>
  <si>
    <t>1Ц2У-100</t>
  </si>
  <si>
    <t>1МПз2-40</t>
  </si>
  <si>
    <t>Ч-125</t>
  </si>
  <si>
    <t>1Ц2У-125</t>
  </si>
  <si>
    <t>1МПз2-50</t>
  </si>
  <si>
    <t>Ч-160</t>
  </si>
  <si>
    <t>1Ц2У-160</t>
  </si>
  <si>
    <t>МПО1М-10</t>
  </si>
  <si>
    <t>РЧУ-40</t>
  </si>
  <si>
    <t>1Ц2У-200</t>
  </si>
  <si>
    <t>МПО2М-10</t>
  </si>
  <si>
    <t>РЧУ-63</t>
  </si>
  <si>
    <t>1Ц2У-250</t>
  </si>
  <si>
    <t>МПО2М-15</t>
  </si>
  <si>
    <t>РЧУ-80</t>
  </si>
  <si>
    <t>1Ц2У-315Н</t>
  </si>
  <si>
    <t>МПО2М-18</t>
  </si>
  <si>
    <t>Договорная</t>
  </si>
  <si>
    <t>РЧУ-100</t>
  </si>
  <si>
    <t>1Ц2У-355Н</t>
  </si>
  <si>
    <t>МР1-315</t>
  </si>
  <si>
    <t>Редукторы типа РМ</t>
  </si>
  <si>
    <t>1Ц2У-400Н</t>
  </si>
  <si>
    <t>МР2-315</t>
  </si>
  <si>
    <t>РМ250</t>
  </si>
  <si>
    <t>1Ц2Н-450</t>
  </si>
  <si>
    <t>1МПз-80</t>
  </si>
  <si>
    <t>РМ350</t>
  </si>
  <si>
    <t>1Ц2Н-500</t>
  </si>
  <si>
    <t>Волновые</t>
  </si>
  <si>
    <t>РМ400</t>
  </si>
  <si>
    <t>Трёхступенчатые</t>
  </si>
  <si>
    <t>2МВз-63</t>
  </si>
  <si>
    <t>РМ500</t>
  </si>
  <si>
    <t>1ЦЗУ160</t>
  </si>
  <si>
    <t>2МВз-80</t>
  </si>
  <si>
    <t>РМ650</t>
  </si>
  <si>
    <t>1ЦЗУ200</t>
  </si>
  <si>
    <t>2МВз-125</t>
  </si>
  <si>
    <t>РМ750</t>
  </si>
  <si>
    <t>1ЦЗУ250</t>
  </si>
  <si>
    <t>2МВз-160</t>
  </si>
  <si>
    <t>РМ850</t>
  </si>
  <si>
    <t>1ЦЗУ315</t>
  </si>
  <si>
    <t>РМ1000</t>
  </si>
  <si>
    <t>1ЦЗУ400Н</t>
  </si>
  <si>
    <t>МРЧ 40</t>
  </si>
  <si>
    <t>Крановые двухступенчатые</t>
  </si>
  <si>
    <t>МРЧ 63</t>
  </si>
  <si>
    <t>Ц2-250</t>
  </si>
  <si>
    <t>Крановые вертикальные</t>
  </si>
  <si>
    <t>МРЧ 80</t>
  </si>
  <si>
    <t>Ц2-350</t>
  </si>
  <si>
    <t>В 400</t>
  </si>
  <si>
    <t>МРЧ 100</t>
  </si>
  <si>
    <t>Ц2-400</t>
  </si>
  <si>
    <t>ВК 350</t>
  </si>
  <si>
    <t>МРЧ 125</t>
  </si>
  <si>
    <t>Ц2-500</t>
  </si>
  <si>
    <t>ВК 475</t>
  </si>
  <si>
    <t>МРЧ 160</t>
  </si>
  <si>
    <t>Ц2-650</t>
  </si>
  <si>
    <t>ВК 550</t>
  </si>
  <si>
    <t>РК450</t>
  </si>
  <si>
    <t>ВКУ 610</t>
  </si>
  <si>
    <t>Дог.</t>
  </si>
  <si>
    <t>РК500</t>
  </si>
  <si>
    <t>ВКУ 765</t>
  </si>
  <si>
    <t>РК600</t>
  </si>
  <si>
    <t>ВКУ 965</t>
  </si>
  <si>
    <t>РЦД250</t>
  </si>
  <si>
    <t>РЦД350</t>
  </si>
  <si>
    <t>Коническо-цилиндрические</t>
  </si>
  <si>
    <t>РЦД400</t>
  </si>
  <si>
    <t>КЦ1-200</t>
  </si>
  <si>
    <t>КЦ1-250</t>
  </si>
  <si>
    <t>КЦ1-300</t>
  </si>
  <si>
    <t>КЦ1-400</t>
  </si>
  <si>
    <t>КЦ1-500</t>
  </si>
  <si>
    <t>КЦ2-500</t>
  </si>
  <si>
    <t>КЦ2-1000</t>
  </si>
  <si>
    <t>КЦ2-1300</t>
  </si>
  <si>
    <t xml:space="preserve">Толкатели электрогидравлические               </t>
  </si>
  <si>
    <t>ТЭ-30</t>
  </si>
  <si>
    <t>ТЭ-50</t>
  </si>
  <si>
    <t>ТЭ-80</t>
  </si>
  <si>
    <t xml:space="preserve">Тормоза колодочные (рамка)             </t>
  </si>
  <si>
    <t>ТКГ-160</t>
  </si>
  <si>
    <t>ТКГ-200</t>
  </si>
  <si>
    <t>ТКГ-300</t>
  </si>
  <si>
    <t>ТКГ-400</t>
  </si>
  <si>
    <t>ТКГ-500</t>
  </si>
  <si>
    <t>ТКГ-600</t>
  </si>
  <si>
    <t>под заказ</t>
  </si>
  <si>
    <t>ТКГ-700</t>
  </si>
  <si>
    <t>ТКГ-800</t>
  </si>
  <si>
    <t>Тормоза колодочные в сборе с толкателем</t>
  </si>
  <si>
    <t>Тормоза ТКП/ТКТ (рамка)</t>
  </si>
  <si>
    <t>ТКП/ТКТ-200</t>
  </si>
  <si>
    <t>ТКП/ТКТ-300</t>
  </si>
  <si>
    <t>Тормоза ТКП в сборе</t>
  </si>
  <si>
    <t>ТКП-200</t>
  </si>
  <si>
    <t>ТКП-300</t>
  </si>
  <si>
    <t>ТКП-400</t>
  </si>
  <si>
    <t xml:space="preserve">Поставка тормозов в сборе с магнитом осуществляется только под заказ, цену уточняйте по телефону. </t>
  </si>
  <si>
    <t>ТКП-500</t>
  </si>
  <si>
    <t>ТКП-600</t>
  </si>
  <si>
    <t>ТКП-700</t>
  </si>
  <si>
    <t>ТКП-800</t>
  </si>
  <si>
    <t>Магниты</t>
  </si>
  <si>
    <t>МП-201</t>
  </si>
  <si>
    <t>МП-301</t>
  </si>
  <si>
    <t>Колодки к тормозам (цена за комплект)</t>
  </si>
  <si>
    <t xml:space="preserve"> ЛЕБЕДКИ    ЭЛЕКТРИЧЕСКИЕ</t>
  </si>
  <si>
    <t>ЛЕБЕДКИ ЭЛЕКТРИЧЕСКИЕ ДЛЯ ПОДЪЕМНО-ТРАНСПОРТНЫХ РАБОТ</t>
  </si>
  <si>
    <t>Питание, В</t>
  </si>
  <si>
    <t>Г/п, т</t>
  </si>
  <si>
    <t>Канато-емкость барабана, м</t>
  </si>
  <si>
    <t>Диаметр каната, мм</t>
  </si>
  <si>
    <t>V, м/с</t>
  </si>
  <si>
    <t>Р,  кВт</t>
  </si>
  <si>
    <t>Поставка</t>
  </si>
  <si>
    <t>ТЛ-12А</t>
  </si>
  <si>
    <t>б/каната</t>
  </si>
  <si>
    <t>договорная</t>
  </si>
  <si>
    <t>ТЛ-12Б</t>
  </si>
  <si>
    <t>ТЛ-16Т</t>
  </si>
  <si>
    <t>ТЛ-16А</t>
  </si>
  <si>
    <t>ТЛ-16М</t>
  </si>
  <si>
    <t>ТЛ-14А</t>
  </si>
  <si>
    <t>ТЛЧ-14А</t>
  </si>
  <si>
    <t>договорен.</t>
  </si>
  <si>
    <t>ТЛ-14Б</t>
  </si>
  <si>
    <t>ТЛЧ-14Б</t>
  </si>
  <si>
    <t>У5120.60</t>
  </si>
  <si>
    <t>УЧ5120.60</t>
  </si>
  <si>
    <t>ТЭЛ-1</t>
  </si>
  <si>
    <t>У51200.60</t>
  </si>
  <si>
    <t>ТЛЧ-1</t>
  </si>
  <si>
    <t>ТЛ-9А-1</t>
  </si>
  <si>
    <t>ТЭЛ-2</t>
  </si>
  <si>
    <t>ТЛЧ-2</t>
  </si>
  <si>
    <t>ТЭЛ-3,2</t>
  </si>
  <si>
    <t>ТЭЛ-3,5</t>
  </si>
  <si>
    <t>ТЭЛ-5</t>
  </si>
  <si>
    <t>ТЭЛ-5А</t>
  </si>
  <si>
    <t>ТЛ-7А.II</t>
  </si>
  <si>
    <t>ТЛ-7Б-1</t>
  </si>
  <si>
    <t>ТЛ-7А-1 (2 скор.)</t>
  </si>
  <si>
    <t>ЛП-2,5 папильон-ая</t>
  </si>
  <si>
    <t>ЛР-5 рамопод-ая</t>
  </si>
  <si>
    <t>ЛП-5 папильон-ая</t>
  </si>
  <si>
    <t>ЛП-5 с 2-мя торм.</t>
  </si>
  <si>
    <t>ТЭЛ-6</t>
  </si>
  <si>
    <t>ТЭЛ-7</t>
  </si>
  <si>
    <t>ТЭЛ-8</t>
  </si>
  <si>
    <t>ЛР-8</t>
  </si>
  <si>
    <t>договор.</t>
  </si>
  <si>
    <t>ЛП-8</t>
  </si>
  <si>
    <t>ТЛ-8А</t>
  </si>
  <si>
    <t>ТЛ-10А</t>
  </si>
  <si>
    <t>ТЛ-15А</t>
  </si>
  <si>
    <t>ТЭЛ-10.4</t>
  </si>
  <si>
    <t>ТЭЛ-10Б.2</t>
  </si>
  <si>
    <t>ТЭЛ-10Б.1</t>
  </si>
  <si>
    <t>ТЭЛ-10Д</t>
  </si>
  <si>
    <t>0,29+0,075</t>
  </si>
  <si>
    <t>45+15</t>
  </si>
  <si>
    <t>ТЭЛ-15</t>
  </si>
  <si>
    <t>ТЭЛ-20</t>
  </si>
  <si>
    <t>ТЛ-20</t>
  </si>
  <si>
    <t>ТЛ-25</t>
  </si>
  <si>
    <t>ЛЕБЕДКИ ЭЛЕКТРИЧЕСКИЕ МАНЕВРОВЫЕ</t>
  </si>
  <si>
    <t>Масса груза в вагонах, т</t>
  </si>
  <si>
    <t>ТЛ-8Б.3 (маневровая, двухбарабанная)</t>
  </si>
  <si>
    <t>220/230</t>
  </si>
  <si>
    <t>22,5/6,9</t>
  </si>
  <si>
    <t>0,035/0,38</t>
  </si>
  <si>
    <t>ЛЭМ-8ЭII</t>
  </si>
  <si>
    <t>25,5/9,1</t>
  </si>
  <si>
    <t>0,0696/0,438</t>
  </si>
  <si>
    <t xml:space="preserve">ЛЭМ-10 (маневровая, двухбарабанная) </t>
  </si>
  <si>
    <t>250/250</t>
  </si>
  <si>
    <t>28,0/11,0</t>
  </si>
  <si>
    <t>0,06/0,38</t>
  </si>
  <si>
    <t xml:space="preserve">ЛЭМ-15 (маневровая, двухбарабанная) </t>
  </si>
  <si>
    <t>32/11</t>
  </si>
  <si>
    <t>0,06/0,64</t>
  </si>
  <si>
    <t xml:space="preserve">ЛЭМ-20 (маневровая, двухбарабанная) </t>
  </si>
  <si>
    <t>365/730</t>
  </si>
  <si>
    <t>36,5/15</t>
  </si>
  <si>
    <t>0,064/0,54</t>
  </si>
  <si>
    <t>ЛЭМ-5Ш2</t>
  </si>
  <si>
    <t>с канатом 460 м</t>
  </si>
  <si>
    <t>ЛЭМ-8Ш2</t>
  </si>
  <si>
    <t>ЛЭМ-10 Ш2</t>
  </si>
  <si>
    <t>с канатом 500 м</t>
  </si>
  <si>
    <t>ЛМ-71</t>
  </si>
  <si>
    <t>ЛМ-140</t>
  </si>
  <si>
    <t>ЛЕБЕДКИ ЭЛЕКТРИЧЕСКИЕ МОНТАЖНЫЕ</t>
  </si>
  <si>
    <t>Р, кВт</t>
  </si>
  <si>
    <t>Вес, кг</t>
  </si>
  <si>
    <t>ЛМ-0,25</t>
  </si>
  <si>
    <t>ЛМЧ-0,25</t>
  </si>
  <si>
    <t>ЛМ-0,35</t>
  </si>
  <si>
    <t>ЛМЧ-0,4</t>
  </si>
  <si>
    <t>ЛМ-0,5</t>
  </si>
  <si>
    <t>ЛМЧ-0,5</t>
  </si>
  <si>
    <t>ЛМ-1</t>
  </si>
  <si>
    <t>ЛМ-1,5</t>
  </si>
  <si>
    <t>ЛМ-2</t>
  </si>
  <si>
    <t>ЛМ-2,5</t>
  </si>
  <si>
    <t>ЛМ-3,2 (МТКФ)</t>
  </si>
  <si>
    <t>ЛМ-3,2 (АИР)</t>
  </si>
  <si>
    <t>ЛМ-5</t>
  </si>
  <si>
    <t>ЛМ-8А-250</t>
  </si>
  <si>
    <t>ЛМ-10А</t>
  </si>
  <si>
    <t>0,08/0,1</t>
  </si>
  <si>
    <t>ЛМ-15А</t>
  </si>
  <si>
    <t>МЕХАНИЗМ ТЯГОВЫЙ ТРОСОВЫЙ МОНТАЖНЫЙ (пр-во РФ)</t>
  </si>
  <si>
    <t>Длина каната, м</t>
  </si>
  <si>
    <t>МТТМ 1,6</t>
  </si>
  <si>
    <t>от 23045</t>
  </si>
  <si>
    <t>МТТМ 3,2</t>
  </si>
  <si>
    <t>от 38569</t>
  </si>
  <si>
    <t>МЕХАНИЗМ ТЯГОВЫЙ  МОНТАЖНЫЙ (Импорт)</t>
  </si>
  <si>
    <t xml:space="preserve"> WRP-800 </t>
  </si>
  <si>
    <t xml:space="preserve"> WRP-1600 </t>
  </si>
  <si>
    <t xml:space="preserve"> WRP-3200 </t>
  </si>
  <si>
    <t xml:space="preserve"> WRP-5400 </t>
  </si>
  <si>
    <t>ЛЕБЕДКИ РУЧНЫЕ  (пр-во РФ)</t>
  </si>
  <si>
    <t>Тяговое усилие, т</t>
  </si>
  <si>
    <t>ДИНА</t>
  </si>
  <si>
    <t>РЛ-500</t>
  </si>
  <si>
    <t>РЛ-1500</t>
  </si>
  <si>
    <t>ЛР-0,63</t>
  </si>
  <si>
    <t>ЛР-1,6</t>
  </si>
  <si>
    <t>ЛЧ-1</t>
  </si>
  <si>
    <t>ТЛ-1Т</t>
  </si>
  <si>
    <t>ТЛ-2Т</t>
  </si>
  <si>
    <t>ТЛ-3Т</t>
  </si>
  <si>
    <t>ТЛ-5Т</t>
  </si>
  <si>
    <t>ЛР-1</t>
  </si>
  <si>
    <t>ЛР-1,5</t>
  </si>
  <si>
    <t>ЛР-0,25</t>
  </si>
  <si>
    <t>ЛР-500</t>
  </si>
  <si>
    <t>ЛЕБЕДКИ РУЧНЫЕ  (импортного пр-во)</t>
  </si>
  <si>
    <t>HWV VS250 LB</t>
  </si>
  <si>
    <t>HWV VS500 LB</t>
  </si>
  <si>
    <t>HWV VS1000 LB</t>
  </si>
  <si>
    <t xml:space="preserve">HWG GR2000 LB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</si>
</sst>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"/>
  </numFmts>
  <fonts count="41" x14ac:knownFonts="1">
    <font>
      <sz val="10"/>
      <color rgb="FF000000"/>
      <name val="Arial"/>
      <charset val="1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name val="Comic Sans MS"/>
      <family val="4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7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11"/>
      <color rgb="FFFFFFFF"/>
      <name val="Arial"/>
      <family val="2"/>
      <charset val="204"/>
    </font>
    <font>
      <sz val="18"/>
      <name val="Arial"/>
      <family val="2"/>
      <charset val="204"/>
    </font>
    <font>
      <sz val="12"/>
      <color rgb="FF000000"/>
      <name val="Calibri"/>
      <family val="2"/>
      <charset val="1"/>
    </font>
    <font>
      <sz val="12"/>
      <color rgb="FF000000"/>
      <name val="Times New Roman"/>
      <charset val="1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6"/>
      <color rgb="FF000000"/>
      <name val="Arial"/>
      <family val="2"/>
      <charset val="204"/>
    </font>
    <font>
      <b/>
      <i/>
      <sz val="14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333333"/>
      <name val="Arial"/>
      <family val="2"/>
      <charset val="204"/>
    </font>
    <font>
      <u/>
      <sz val="12"/>
      <color rgb="FF0000FF"/>
      <name val="Arial"/>
      <family val="2"/>
      <charset val="204"/>
    </font>
    <font>
      <b/>
      <sz val="16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3366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7DEE8"/>
        <bgColor rgb="FFC6D9F0"/>
      </patternFill>
    </fill>
    <fill>
      <patternFill patternType="solid">
        <fgColor rgb="FFC6D9F0"/>
        <bgColor rgb="FFB7DEE8"/>
      </patternFill>
    </fill>
    <fill>
      <patternFill patternType="solid">
        <fgColor rgb="FFDBE5F1"/>
        <bgColor rgb="FFC6D9F0"/>
      </patternFill>
    </fill>
    <fill>
      <patternFill patternType="solid">
        <fgColor rgb="FF8DB3E2"/>
        <bgColor rgb="FF9999FF"/>
      </patternFill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5" fillId="0" borderId="0" applyBorder="0" applyProtection="0"/>
    <xf numFmtId="0" fontId="24" fillId="0" borderId="0"/>
  </cellStyleXfs>
  <cellXfs count="396">
    <xf numFmtId="0" fontId="0" fillId="0" borderId="0" xfId="0"/>
    <xf numFmtId="0" fontId="2" fillId="2" borderId="0" xfId="0" applyFont="1" applyFill="1" applyBorder="1"/>
    <xf numFmtId="0" fontId="0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/>
    <xf numFmtId="0" fontId="6" fillId="0" borderId="28" xfId="0" applyFont="1" applyBorder="1" applyAlignment="1">
      <alignment horizontal="center" vertical="center" wrapText="1"/>
    </xf>
    <xf numFmtId="0" fontId="0" fillId="0" borderId="0" xfId="0" applyFont="1" applyAlignment="1"/>
    <xf numFmtId="0" fontId="16" fillId="3" borderId="29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7" fillId="2" borderId="0" xfId="0" applyFont="1" applyFill="1" applyBorder="1"/>
    <xf numFmtId="0" fontId="18" fillId="4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3" fontId="20" fillId="2" borderId="32" xfId="0" applyNumberFormat="1" applyFont="1" applyFill="1" applyBorder="1" applyAlignment="1">
      <alignment horizontal="center" vertical="center"/>
    </xf>
    <xf numFmtId="164" fontId="20" fillId="0" borderId="32" xfId="0" applyNumberFormat="1" applyFont="1" applyBorder="1" applyAlignment="1">
      <alignment horizontal="center" vertical="center"/>
    </xf>
    <xf numFmtId="164" fontId="20" fillId="0" borderId="32" xfId="0" applyNumberFormat="1" applyFont="1" applyBorder="1"/>
    <xf numFmtId="0" fontId="20" fillId="0" borderId="2" xfId="0" applyFont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/>
    </xf>
    <xf numFmtId="3" fontId="20" fillId="5" borderId="32" xfId="0" applyNumberFormat="1" applyFont="1" applyFill="1" applyBorder="1" applyAlignment="1">
      <alignment horizontal="center" vertical="center"/>
    </xf>
    <xf numFmtId="164" fontId="20" fillId="5" borderId="32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164" fontId="20" fillId="2" borderId="32" xfId="0" applyNumberFormat="1" applyFont="1" applyFill="1" applyBorder="1" applyAlignment="1">
      <alignment horizontal="center" vertical="center"/>
    </xf>
    <xf numFmtId="3" fontId="20" fillId="4" borderId="32" xfId="0" applyNumberFormat="1" applyFont="1" applyFill="1" applyBorder="1" applyAlignment="1">
      <alignment horizontal="center" vertical="center"/>
    </xf>
    <xf numFmtId="164" fontId="20" fillId="4" borderId="32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left" vertical="center" wrapText="1"/>
    </xf>
    <xf numFmtId="0" fontId="21" fillId="4" borderId="28" xfId="0" applyFont="1" applyFill="1" applyBorder="1" applyAlignment="1">
      <alignment horizontal="left" vertical="center" wrapText="1"/>
    </xf>
    <xf numFmtId="0" fontId="21" fillId="4" borderId="13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/>
    </xf>
    <xf numFmtId="3" fontId="9" fillId="2" borderId="32" xfId="0" applyNumberFormat="1" applyFont="1" applyFill="1" applyBorder="1" applyAlignment="1">
      <alignment horizontal="center" vertical="center" wrapText="1"/>
    </xf>
    <xf numFmtId="3" fontId="9" fillId="2" borderId="32" xfId="0" applyNumberFormat="1" applyFont="1" applyFill="1" applyBorder="1" applyAlignment="1">
      <alignment horizontal="center" vertical="center"/>
    </xf>
    <xf numFmtId="0" fontId="20" fillId="5" borderId="32" xfId="0" applyFont="1" applyFill="1" applyBorder="1" applyAlignment="1">
      <alignment horizontal="center" vertical="center"/>
    </xf>
    <xf numFmtId="3" fontId="9" fillId="5" borderId="32" xfId="0" applyNumberFormat="1" applyFont="1" applyFill="1" applyBorder="1" applyAlignment="1">
      <alignment horizontal="center" vertical="center" wrapText="1"/>
    </xf>
    <xf numFmtId="3" fontId="9" fillId="5" borderId="32" xfId="0" applyNumberFormat="1" applyFont="1" applyFill="1" applyBorder="1" applyAlignment="1">
      <alignment horizontal="center" vertical="center"/>
    </xf>
    <xf numFmtId="1" fontId="9" fillId="2" borderId="32" xfId="0" applyNumberFormat="1" applyFont="1" applyFill="1" applyBorder="1" applyAlignment="1">
      <alignment horizontal="center"/>
    </xf>
    <xf numFmtId="1" fontId="9" fillId="5" borderId="32" xfId="0" applyNumberFormat="1" applyFont="1" applyFill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5" borderId="31" xfId="0" applyFont="1" applyFill="1" applyBorder="1" applyAlignment="1">
      <alignment horizontal="center"/>
    </xf>
    <xf numFmtId="3" fontId="4" fillId="5" borderId="29" xfId="0" applyNumberFormat="1" applyFont="1" applyFill="1" applyBorder="1" applyAlignment="1">
      <alignment horizontal="center" vertical="center"/>
    </xf>
    <xf numFmtId="3" fontId="4" fillId="5" borderId="30" xfId="0" applyNumberFormat="1" applyFont="1" applyFill="1" applyBorder="1" applyAlignment="1">
      <alignment horizontal="center" vertical="center"/>
    </xf>
    <xf numFmtId="3" fontId="4" fillId="5" borderId="31" xfId="0" applyNumberFormat="1" applyFont="1" applyFill="1" applyBorder="1" applyAlignment="1">
      <alignment horizontal="center" vertical="center"/>
    </xf>
    <xf numFmtId="3" fontId="4" fillId="5" borderId="29" xfId="0" applyNumberFormat="1" applyFont="1" applyFill="1" applyBorder="1" applyAlignment="1">
      <alignment horizontal="center" vertical="center" wrapText="1"/>
    </xf>
    <xf numFmtId="3" fontId="4" fillId="5" borderId="31" xfId="0" applyNumberFormat="1" applyFont="1" applyFill="1" applyBorder="1" applyAlignment="1">
      <alignment horizontal="center" vertical="center" wrapText="1"/>
    </xf>
    <xf numFmtId="3" fontId="4" fillId="2" borderId="29" xfId="0" applyNumberFormat="1" applyFont="1" applyFill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4" fillId="7" borderId="3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5" fillId="7" borderId="32" xfId="2" applyNumberFormat="1" applyFont="1" applyFill="1" applyBorder="1" applyAlignment="1">
      <alignment horizontal="right" vertical="center"/>
    </xf>
    <xf numFmtId="0" fontId="2" fillId="0" borderId="0" xfId="0" applyFont="1"/>
    <xf numFmtId="3" fontId="2" fillId="0" borderId="0" xfId="0" applyNumberFormat="1" applyFont="1"/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3" fontId="28" fillId="7" borderId="32" xfId="2" applyNumberFormat="1" applyFont="1" applyFill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/>
    <xf numFmtId="0" fontId="26" fillId="0" borderId="32" xfId="0" applyFont="1" applyBorder="1" applyAlignment="1">
      <alignment horizontal="center" vertical="center" wrapText="1"/>
    </xf>
    <xf numFmtId="0" fontId="26" fillId="7" borderId="29" xfId="0" applyFont="1" applyFill="1" applyBorder="1" applyAlignment="1">
      <alignment horizontal="center" vertical="center" wrapText="1"/>
    </xf>
    <xf numFmtId="0" fontId="26" fillId="7" borderId="32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3" fontId="6" fillId="7" borderId="40" xfId="0" applyNumberFormat="1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 vertical="center" wrapText="1"/>
    </xf>
    <xf numFmtId="3" fontId="6" fillId="7" borderId="41" xfId="0" applyNumberFormat="1" applyFont="1" applyFill="1" applyBorder="1" applyAlignment="1">
      <alignment horizontal="center"/>
    </xf>
    <xf numFmtId="0" fontId="26" fillId="7" borderId="2" xfId="0" applyFont="1" applyFill="1" applyBorder="1" applyAlignment="1">
      <alignment horizontal="center" vertical="center" wrapText="1"/>
    </xf>
    <xf numFmtId="3" fontId="6" fillId="7" borderId="33" xfId="0" applyNumberFormat="1" applyFont="1" applyFill="1" applyBorder="1" applyAlignment="1">
      <alignment horizontal="center"/>
    </xf>
    <xf numFmtId="0" fontId="26" fillId="7" borderId="12" xfId="0" applyFont="1" applyFill="1" applyBorder="1" applyAlignment="1">
      <alignment horizontal="center" vertical="center" wrapText="1"/>
    </xf>
    <xf numFmtId="3" fontId="6" fillId="7" borderId="40" xfId="0" applyNumberFormat="1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/>
    </xf>
    <xf numFmtId="3" fontId="6" fillId="7" borderId="41" xfId="0" applyNumberFormat="1" applyFont="1" applyFill="1" applyBorder="1" applyAlignment="1">
      <alignment horizontal="center" vertical="center" wrapText="1"/>
    </xf>
    <xf numFmtId="3" fontId="6" fillId="7" borderId="2" xfId="0" applyNumberFormat="1" applyFont="1" applyFill="1" applyBorder="1" applyAlignment="1">
      <alignment horizontal="center"/>
    </xf>
    <xf numFmtId="3" fontId="6" fillId="7" borderId="33" xfId="0" applyNumberFormat="1" applyFont="1" applyFill="1" applyBorder="1" applyAlignment="1">
      <alignment horizontal="center" vertical="center" wrapText="1"/>
    </xf>
    <xf numFmtId="3" fontId="6" fillId="7" borderId="12" xfId="0" applyNumberFormat="1" applyFont="1" applyFill="1" applyBorder="1" applyAlignment="1">
      <alignment horizontal="center"/>
    </xf>
    <xf numFmtId="3" fontId="26" fillId="7" borderId="1" xfId="0" applyNumberFormat="1" applyFont="1" applyFill="1" applyBorder="1" applyAlignment="1">
      <alignment horizontal="center" vertical="center" wrapText="1"/>
    </xf>
    <xf numFmtId="3" fontId="26" fillId="7" borderId="2" xfId="0" applyNumberFormat="1" applyFont="1" applyFill="1" applyBorder="1" applyAlignment="1">
      <alignment horizontal="center" vertical="center" wrapText="1"/>
    </xf>
    <xf numFmtId="3" fontId="26" fillId="7" borderId="12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0" fontId="2" fillId="2" borderId="30" xfId="0" applyFont="1" applyFill="1" applyBorder="1" applyAlignment="1">
      <alignment vertical="center"/>
    </xf>
    <xf numFmtId="0" fontId="2" fillId="2" borderId="30" xfId="0" applyFont="1" applyFill="1" applyBorder="1"/>
    <xf numFmtId="165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2" fillId="2" borderId="28" xfId="0" applyFont="1" applyFill="1" applyBorder="1"/>
    <xf numFmtId="0" fontId="2" fillId="0" borderId="1" xfId="0" applyFont="1" applyBorder="1" applyAlignment="1">
      <alignment horizont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2" fillId="2" borderId="41" xfId="0" applyFont="1" applyFill="1" applyBorder="1"/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/>
    <xf numFmtId="0" fontId="20" fillId="2" borderId="0" xfId="0" applyFont="1" applyFill="1" applyBorder="1"/>
    <xf numFmtId="0" fontId="31" fillId="0" borderId="0" xfId="0" applyFont="1" applyBorder="1" applyAlignment="1">
      <alignment vertical="center"/>
    </xf>
    <xf numFmtId="0" fontId="29" fillId="3" borderId="0" xfId="0" applyFont="1" applyFill="1" applyBorder="1" applyAlignment="1">
      <alignment horizontal="center" vertical="center" shrinkToFit="1"/>
    </xf>
    <xf numFmtId="0" fontId="31" fillId="0" borderId="0" xfId="0" applyFont="1" applyBorder="1"/>
    <xf numFmtId="0" fontId="32" fillId="0" borderId="32" xfId="0" applyFont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 wrapText="1" shrinkToFit="1"/>
    </xf>
    <xf numFmtId="0" fontId="31" fillId="0" borderId="32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left" wrapText="1"/>
    </xf>
    <xf numFmtId="0" fontId="31" fillId="0" borderId="1" xfId="0" applyFont="1" applyBorder="1" applyAlignment="1">
      <alignment horizontal="center" shrinkToFit="1"/>
    </xf>
    <xf numFmtId="0" fontId="31" fillId="0" borderId="34" xfId="0" applyFont="1" applyBorder="1" applyAlignment="1">
      <alignment horizontal="center" shrinkToFit="1"/>
    </xf>
    <xf numFmtId="3" fontId="31" fillId="0" borderId="1" xfId="0" applyNumberFormat="1" applyFont="1" applyBorder="1" applyAlignment="1">
      <alignment horizontal="center" shrinkToFit="1"/>
    </xf>
    <xf numFmtId="0" fontId="33" fillId="0" borderId="0" xfId="0" applyFont="1" applyBorder="1" applyAlignment="1">
      <alignment horizontal="left" wrapText="1" shrinkToFit="1"/>
    </xf>
    <xf numFmtId="0" fontId="31" fillId="0" borderId="2" xfId="0" applyFont="1" applyBorder="1" applyAlignment="1">
      <alignment horizontal="center" shrinkToFit="1"/>
    </xf>
    <xf numFmtId="0" fontId="31" fillId="0" borderId="0" xfId="0" applyFont="1" applyBorder="1" applyAlignment="1">
      <alignment horizontal="center" shrinkToFit="1"/>
    </xf>
    <xf numFmtId="3" fontId="31" fillId="0" borderId="2" xfId="0" applyNumberFormat="1" applyFont="1" applyBorder="1" applyAlignment="1">
      <alignment horizontal="center" shrinkToFit="1"/>
    </xf>
    <xf numFmtId="0" fontId="31" fillId="0" borderId="0" xfId="0" applyFont="1" applyBorder="1" applyAlignment="1">
      <alignment horizontal="left" wrapText="1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wrapText="1" shrinkToFit="1"/>
    </xf>
    <xf numFmtId="3" fontId="31" fillId="0" borderId="2" xfId="0" applyNumberFormat="1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shrinkToFit="1"/>
    </xf>
    <xf numFmtId="0" fontId="31" fillId="0" borderId="28" xfId="0" applyFont="1" applyBorder="1" applyAlignment="1">
      <alignment horizontal="center" shrinkToFit="1"/>
    </xf>
    <xf numFmtId="3" fontId="31" fillId="0" borderId="12" xfId="0" applyNumberFormat="1" applyFont="1" applyBorder="1" applyAlignment="1">
      <alignment horizont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wrapText="1" shrinkToFit="1"/>
    </xf>
    <xf numFmtId="0" fontId="20" fillId="0" borderId="0" xfId="0" applyFont="1" applyBorder="1" applyAlignment="1">
      <alignment horizontal="center" shrinkToFit="1"/>
    </xf>
    <xf numFmtId="3" fontId="31" fillId="0" borderId="15" xfId="0" applyNumberFormat="1" applyFont="1" applyBorder="1" applyAlignment="1">
      <alignment horizontal="center" shrinkToFit="1"/>
    </xf>
    <xf numFmtId="0" fontId="31" fillId="0" borderId="15" xfId="0" applyFont="1" applyBorder="1" applyAlignment="1">
      <alignment horizontal="center" shrinkToFit="1"/>
    </xf>
    <xf numFmtId="0" fontId="31" fillId="0" borderId="28" xfId="0" applyFont="1" applyBorder="1" applyAlignment="1">
      <alignment horizontal="left" wrapText="1" shrinkToFit="1"/>
    </xf>
    <xf numFmtId="3" fontId="31" fillId="0" borderId="13" xfId="0" applyNumberFormat="1" applyFont="1" applyBorder="1" applyAlignment="1">
      <alignment horizontal="center" shrinkToFit="1"/>
    </xf>
    <xf numFmtId="0" fontId="33" fillId="0" borderId="41" xfId="0" applyFont="1" applyBorder="1" applyAlignment="1">
      <alignment horizontal="left" vertical="center" wrapText="1" shrinkToFit="1"/>
    </xf>
    <xf numFmtId="0" fontId="31" fillId="0" borderId="1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shrinkToFit="1"/>
    </xf>
    <xf numFmtId="0" fontId="31" fillId="0" borderId="32" xfId="0" applyFont="1" applyBorder="1" applyAlignment="1">
      <alignment horizontal="center" vertical="center"/>
    </xf>
    <xf numFmtId="0" fontId="31" fillId="0" borderId="28" xfId="0" applyFont="1" applyBorder="1" applyAlignment="1">
      <alignment wrapText="1"/>
    </xf>
    <xf numFmtId="0" fontId="31" fillId="0" borderId="33" xfId="0" applyFont="1" applyBorder="1" applyAlignment="1">
      <alignment horizontal="center"/>
    </xf>
    <xf numFmtId="3" fontId="31" fillId="0" borderId="12" xfId="0" applyNumberFormat="1" applyFont="1" applyBorder="1" applyAlignment="1">
      <alignment horizontal="center"/>
    </xf>
    <xf numFmtId="0" fontId="33" fillId="0" borderId="28" xfId="0" applyFont="1" applyBorder="1" applyAlignment="1">
      <alignment horizontal="left" wrapText="1" shrinkToFit="1"/>
    </xf>
    <xf numFmtId="0" fontId="31" fillId="0" borderId="12" xfId="0" applyFont="1" applyBorder="1" applyAlignment="1">
      <alignment horizontal="center" vertical="center" shrinkToFit="1"/>
    </xf>
    <xf numFmtId="3" fontId="31" fillId="0" borderId="13" xfId="0" applyNumberFormat="1" applyFont="1" applyBorder="1" applyAlignment="1">
      <alignment horizontal="center" vertical="center" shrinkToFit="1"/>
    </xf>
    <xf numFmtId="3" fontId="31" fillId="0" borderId="0" xfId="0" applyNumberFormat="1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wrapText="1" shrinkToFit="1"/>
    </xf>
    <xf numFmtId="3" fontId="31" fillId="0" borderId="15" xfId="0" applyNumberFormat="1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left" vertical="center" wrapText="1" shrinkToFit="1"/>
    </xf>
    <xf numFmtId="0" fontId="31" fillId="0" borderId="12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wrapText="1"/>
    </xf>
    <xf numFmtId="3" fontId="6" fillId="8" borderId="32" xfId="0" applyNumberFormat="1" applyFont="1" applyFill="1" applyBorder="1" applyAlignment="1">
      <alignment horizontal="center" vertical="center"/>
    </xf>
    <xf numFmtId="0" fontId="2" fillId="0" borderId="32" xfId="0" applyFont="1" applyBorder="1"/>
    <xf numFmtId="0" fontId="6" fillId="0" borderId="0" xfId="0" applyFont="1" applyAlignment="1">
      <alignment horizontal="left" inden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indent="1"/>
    </xf>
    <xf numFmtId="0" fontId="2" fillId="2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35" fillId="2" borderId="32" xfId="0" applyFont="1" applyFill="1" applyBorder="1" applyAlignment="1">
      <alignment horizontal="left" vertical="center" indent="1"/>
    </xf>
    <xf numFmtId="3" fontId="2" fillId="2" borderId="32" xfId="0" applyNumberFormat="1" applyFont="1" applyFill="1" applyBorder="1" applyAlignment="1">
      <alignment horizontal="center" vertical="center"/>
    </xf>
    <xf numFmtId="0" fontId="35" fillId="0" borderId="32" xfId="1" applyFont="1" applyBorder="1" applyAlignment="1" applyProtection="1">
      <alignment horizontal="left" vertical="center" indent="1"/>
    </xf>
    <xf numFmtId="0" fontId="2" fillId="2" borderId="32" xfId="0" applyFont="1" applyFill="1" applyBorder="1" applyAlignment="1">
      <alignment horizontal="left" vertical="center" indent="1"/>
    </xf>
    <xf numFmtId="0" fontId="35" fillId="0" borderId="32" xfId="0" applyFont="1" applyBorder="1" applyAlignment="1">
      <alignment horizontal="left" vertical="center" indent="1"/>
    </xf>
    <xf numFmtId="0" fontId="36" fillId="0" borderId="0" xfId="0" applyFont="1" applyBorder="1" applyAlignment="1"/>
    <xf numFmtId="0" fontId="36" fillId="0" borderId="0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0" xfId="0" applyFont="1" applyBorder="1"/>
    <xf numFmtId="0" fontId="36" fillId="0" borderId="0" xfId="0" applyFont="1" applyBorder="1"/>
    <xf numFmtId="0" fontId="9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9" fillId="0" borderId="32" xfId="0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31" fillId="0" borderId="0" xfId="0" applyFont="1" applyAlignment="1"/>
    <xf numFmtId="0" fontId="39" fillId="0" borderId="32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/>
    </xf>
    <xf numFmtId="0" fontId="31" fillId="0" borderId="0" xfId="0" applyFont="1"/>
    <xf numFmtId="0" fontId="20" fillId="0" borderId="32" xfId="0" applyFont="1" applyBorder="1" applyAlignment="1">
      <alignment horizontal="center" vertical="top" wrapText="1"/>
    </xf>
    <xf numFmtId="3" fontId="20" fillId="0" borderId="32" xfId="0" applyNumberFormat="1" applyFont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2" fontId="18" fillId="2" borderId="32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Alignment="1">
      <alignment wrapText="1"/>
    </xf>
    <xf numFmtId="0" fontId="20" fillId="2" borderId="3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/>
    </xf>
    <xf numFmtId="3" fontId="20" fillId="2" borderId="32" xfId="0" applyNumberFormat="1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165" fontId="20" fillId="2" borderId="32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64" fontId="20" fillId="2" borderId="3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164" fontId="2" fillId="5" borderId="32" xfId="0" applyNumberFormat="1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center"/>
    </xf>
    <xf numFmtId="3" fontId="9" fillId="5" borderId="32" xfId="0" applyNumberFormat="1" applyFont="1" applyFill="1" applyBorder="1" applyAlignment="1">
      <alignment horizontal="center" vertical="center"/>
    </xf>
    <xf numFmtId="3" fontId="9" fillId="2" borderId="32" xfId="0" applyNumberFormat="1" applyFont="1" applyFill="1" applyBorder="1" applyAlignment="1">
      <alignment horizontal="center" vertical="center"/>
    </xf>
    <xf numFmtId="164" fontId="20" fillId="2" borderId="32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3" fontId="20" fillId="2" borderId="32" xfId="0" applyNumberFormat="1" applyFont="1" applyFill="1" applyBorder="1" applyAlignment="1">
      <alignment horizontal="center" vertical="center" wrapText="1"/>
    </xf>
    <xf numFmtId="3" fontId="20" fillId="5" borderId="32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wrapText="1" shrinkToFit="1"/>
    </xf>
    <xf numFmtId="0" fontId="29" fillId="0" borderId="0" xfId="0" applyFont="1" applyBorder="1" applyAlignment="1">
      <alignment horizontal="center" vertical="center" shrinkToFit="1"/>
    </xf>
    <xf numFmtId="0" fontId="29" fillId="3" borderId="0" xfId="0" applyFont="1" applyFill="1" applyBorder="1" applyAlignment="1">
      <alignment horizontal="center" vertical="center" shrinkToFit="1"/>
    </xf>
    <xf numFmtId="0" fontId="33" fillId="0" borderId="41" xfId="0" applyFont="1" applyBorder="1" applyAlignment="1">
      <alignment horizontal="left" vertical="center" wrapText="1" shrinkToFit="1"/>
    </xf>
    <xf numFmtId="0" fontId="33" fillId="0" borderId="0" xfId="0" applyFont="1" applyBorder="1" applyAlignment="1">
      <alignment horizontal="left" wrapText="1" shrinkToFit="1"/>
    </xf>
    <xf numFmtId="0" fontId="31" fillId="0" borderId="0" xfId="0" applyFont="1" applyBorder="1" applyAlignment="1">
      <alignment horizontal="center" vertical="center" shrinkToFit="1"/>
    </xf>
    <xf numFmtId="3" fontId="31" fillId="0" borderId="2" xfId="0" applyNumberFormat="1" applyFont="1" applyBorder="1" applyAlignment="1">
      <alignment horizontal="center" vertical="center" shrinkToFit="1"/>
    </xf>
    <xf numFmtId="0" fontId="34" fillId="3" borderId="2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9" fillId="3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37" fillId="0" borderId="32" xfId="0" applyFont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center" vertical="center"/>
    </xf>
    <xf numFmtId="0" fontId="40" fillId="3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top" wrapText="1"/>
    </xf>
    <xf numFmtId="2" fontId="18" fillId="2" borderId="32" xfId="0" applyNumberFormat="1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left" indent="1"/>
    </xf>
    <xf numFmtId="0" fontId="20" fillId="3" borderId="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left" indent="1"/>
    </xf>
    <xf numFmtId="0" fontId="20" fillId="2" borderId="32" xfId="0" applyFont="1" applyFill="1" applyBorder="1" applyAlignment="1">
      <alignment horizontal="left" vertical="center" indent="1"/>
    </xf>
    <xf numFmtId="3" fontId="20" fillId="2" borderId="32" xfId="0" applyNumberFormat="1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left" indent="1"/>
    </xf>
    <xf numFmtId="0" fontId="6" fillId="0" borderId="0" xfId="0" applyFont="1" applyBorder="1" applyAlignment="1">
      <alignment horizontal="center" wrapText="1"/>
    </xf>
    <xf numFmtId="0" fontId="4" fillId="3" borderId="1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 indent="1"/>
    </xf>
    <xf numFmtId="0" fontId="4" fillId="3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DEE8"/>
      <rgbColor rgb="FF808080"/>
      <rgbColor rgb="FF9999FF"/>
      <rgbColor rgb="FF993366"/>
      <rgbColor rgb="FFFFFFCC"/>
      <rgbColor rgb="FFDBE5F1"/>
      <rgbColor rgb="FF660066"/>
      <rgbColor rgb="FFFF8080"/>
      <rgbColor rgb="FF0066CC"/>
      <rgbColor rgb="FFC6D9F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8DB3E2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showGridLines="0" zoomScaleNormal="100" workbookViewId="0"/>
  </sheetViews>
  <sheetFormatPr defaultRowHeight="12.75" x14ac:dyDescent="0.2"/>
  <cols>
    <col min="1" max="1" width="20.42578125" customWidth="1"/>
    <col min="2" max="2" width="23.28515625" customWidth="1"/>
    <col min="3" max="3" width="13.42578125" customWidth="1"/>
    <col min="4" max="4" width="11.42578125" customWidth="1"/>
    <col min="5" max="5" width="10.28515625" customWidth="1"/>
    <col min="6" max="6" width="14.85546875" customWidth="1"/>
    <col min="7" max="7" width="13.42578125" customWidth="1"/>
    <col min="8" max="8" width="15" customWidth="1"/>
    <col min="9" max="9" width="13.5703125" customWidth="1"/>
    <col min="10" max="19" width="9.140625" customWidth="1"/>
    <col min="20" max="1025" width="17.28515625" customWidth="1"/>
  </cols>
  <sheetData>
    <row r="1" spans="1:26" ht="18" customHeight="1" x14ac:dyDescent="0.2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310" t="s">
        <v>1</v>
      </c>
      <c r="B2" s="310"/>
      <c r="C2" s="310"/>
      <c r="D2" s="310"/>
      <c r="E2" s="310"/>
      <c r="F2" s="310"/>
      <c r="G2" s="310"/>
      <c r="H2" s="310"/>
      <c r="I2" s="310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">
      <c r="A3" s="310" t="s">
        <v>2</v>
      </c>
      <c r="B3" s="310"/>
      <c r="C3" s="310"/>
      <c r="D3" s="310"/>
      <c r="E3" s="310"/>
      <c r="F3" s="310"/>
      <c r="G3" s="310"/>
      <c r="H3" s="310"/>
      <c r="I3" s="310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 x14ac:dyDescent="0.2">
      <c r="A4" s="311" t="s">
        <v>3</v>
      </c>
      <c r="B4" s="311"/>
      <c r="C4" s="311"/>
      <c r="D4" s="311"/>
      <c r="E4" s="311"/>
      <c r="F4" s="311"/>
      <c r="G4" s="311"/>
      <c r="H4" s="311"/>
      <c r="I4" s="31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1" customFormat="1" ht="52.5" customHeight="1" x14ac:dyDescent="0.2">
      <c r="A5" s="3" t="s">
        <v>4</v>
      </c>
      <c r="B5" s="4" t="s">
        <v>5</v>
      </c>
      <c r="C5" s="5" t="s">
        <v>6</v>
      </c>
      <c r="D5" s="5" t="s">
        <v>7</v>
      </c>
      <c r="E5" s="6" t="s">
        <v>8</v>
      </c>
      <c r="F5" s="5" t="s">
        <v>9</v>
      </c>
      <c r="G5" s="7" t="s">
        <v>10</v>
      </c>
      <c r="H5" s="8" t="s">
        <v>11</v>
      </c>
      <c r="I5" s="9" t="s">
        <v>12</v>
      </c>
      <c r="J5" s="10"/>
      <c r="K5" s="10"/>
    </row>
    <row r="6" spans="1:26" ht="19.5" customHeight="1" x14ac:dyDescent="0.2">
      <c r="A6" s="312" t="s">
        <v>13</v>
      </c>
      <c r="B6" s="313">
        <v>0.25</v>
      </c>
      <c r="C6" s="12" t="s">
        <v>14</v>
      </c>
      <c r="D6" s="12">
        <v>6.3</v>
      </c>
      <c r="E6" s="13" t="s">
        <v>15</v>
      </c>
      <c r="F6" s="14"/>
      <c r="G6" s="15" t="s">
        <v>16</v>
      </c>
      <c r="H6" s="16"/>
      <c r="I6" s="17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2">
      <c r="A7" s="312"/>
      <c r="B7" s="313"/>
      <c r="C7" s="18" t="s">
        <v>17</v>
      </c>
      <c r="D7" s="18">
        <v>12.5</v>
      </c>
      <c r="E7" s="19" t="s">
        <v>18</v>
      </c>
      <c r="F7" s="20"/>
      <c r="G7" s="15" t="s">
        <v>16</v>
      </c>
      <c r="H7" s="21"/>
      <c r="I7" s="22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2">
      <c r="A8" s="312"/>
      <c r="B8" s="23">
        <v>0.5</v>
      </c>
      <c r="C8" s="24" t="s">
        <v>19</v>
      </c>
      <c r="D8" s="24">
        <v>6.3</v>
      </c>
      <c r="E8" s="25">
        <v>65</v>
      </c>
      <c r="F8" s="26">
        <v>0.7</v>
      </c>
      <c r="G8" s="15" t="s">
        <v>16</v>
      </c>
      <c r="H8" s="27"/>
      <c r="I8" s="28"/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2">
      <c r="A9" s="305" t="s">
        <v>20</v>
      </c>
      <c r="B9" s="306">
        <v>0.5</v>
      </c>
      <c r="C9" s="29" t="s">
        <v>21</v>
      </c>
      <c r="D9" s="29">
        <v>6.3</v>
      </c>
      <c r="E9" s="30">
        <v>184</v>
      </c>
      <c r="F9" s="31"/>
      <c r="G9" s="15" t="s">
        <v>16</v>
      </c>
      <c r="H9" s="32"/>
      <c r="I9" s="33"/>
      <c r="J9" s="1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 x14ac:dyDescent="0.2">
      <c r="A10" s="305"/>
      <c r="B10" s="306"/>
      <c r="C10" s="34" t="s">
        <v>22</v>
      </c>
      <c r="D10" s="34">
        <v>12.5</v>
      </c>
      <c r="E10" s="35">
        <v>217</v>
      </c>
      <c r="F10" s="36"/>
      <c r="G10" s="15" t="s">
        <v>16</v>
      </c>
      <c r="H10" s="37"/>
      <c r="I10" s="38"/>
      <c r="J10" s="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 x14ac:dyDescent="0.2">
      <c r="A11" s="305"/>
      <c r="B11" s="306"/>
      <c r="C11" s="39" t="s">
        <v>23</v>
      </c>
      <c r="D11" s="39">
        <v>20</v>
      </c>
      <c r="E11" s="40">
        <v>232</v>
      </c>
      <c r="F11" s="41"/>
      <c r="G11" s="15" t="s">
        <v>16</v>
      </c>
      <c r="H11" s="42"/>
      <c r="I11" s="43"/>
      <c r="J11" s="1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 x14ac:dyDescent="0.2">
      <c r="A12" s="305"/>
      <c r="B12" s="306"/>
      <c r="C12" s="39" t="s">
        <v>24</v>
      </c>
      <c r="D12" s="39">
        <v>25</v>
      </c>
      <c r="E12" s="40">
        <v>246</v>
      </c>
      <c r="F12" s="41"/>
      <c r="G12" s="15" t="s">
        <v>16</v>
      </c>
      <c r="H12" s="42"/>
      <c r="I12" s="43"/>
      <c r="J12" s="1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 x14ac:dyDescent="0.2">
      <c r="A13" s="305"/>
      <c r="B13" s="306"/>
      <c r="C13" s="39" t="s">
        <v>25</v>
      </c>
      <c r="D13" s="39">
        <v>32</v>
      </c>
      <c r="E13" s="40">
        <v>255</v>
      </c>
      <c r="F13" s="41"/>
      <c r="G13" s="15" t="s">
        <v>16</v>
      </c>
      <c r="H13" s="42"/>
      <c r="I13" s="43"/>
      <c r="J13" s="1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2">
      <c r="A14" s="305"/>
      <c r="B14" s="306"/>
      <c r="C14" s="44" t="s">
        <v>26</v>
      </c>
      <c r="D14" s="44">
        <v>36</v>
      </c>
      <c r="E14" s="45">
        <v>260</v>
      </c>
      <c r="F14" s="46"/>
      <c r="G14" s="15" t="s">
        <v>16</v>
      </c>
      <c r="H14" s="47"/>
      <c r="I14" s="48"/>
      <c r="J14" s="1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 x14ac:dyDescent="0.2">
      <c r="A15" s="305"/>
      <c r="B15" s="306">
        <v>1</v>
      </c>
      <c r="C15" s="29" t="s">
        <v>27</v>
      </c>
      <c r="D15" s="29">
        <v>6.3</v>
      </c>
      <c r="E15" s="30" t="s">
        <v>28</v>
      </c>
      <c r="F15" s="31">
        <v>0.13300000000000001</v>
      </c>
      <c r="G15" s="15" t="s">
        <v>16</v>
      </c>
      <c r="H15" s="32"/>
      <c r="I15" s="33"/>
      <c r="J15" s="1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 x14ac:dyDescent="0.2">
      <c r="A16" s="305"/>
      <c r="B16" s="306"/>
      <c r="C16" s="44" t="s">
        <v>29</v>
      </c>
      <c r="D16" s="44">
        <v>12.5</v>
      </c>
      <c r="E16" s="45" t="s">
        <v>30</v>
      </c>
      <c r="F16" s="46">
        <v>0.13300000000000001</v>
      </c>
      <c r="G16" s="15" t="s">
        <v>16</v>
      </c>
      <c r="H16" s="47"/>
      <c r="I16" s="48"/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 x14ac:dyDescent="0.2">
      <c r="A17" s="305"/>
      <c r="B17" s="306">
        <v>2</v>
      </c>
      <c r="C17" s="29" t="s">
        <v>31</v>
      </c>
      <c r="D17" s="29">
        <v>6.3</v>
      </c>
      <c r="E17" s="30"/>
      <c r="F17" s="31"/>
      <c r="G17" s="15" t="s">
        <v>16</v>
      </c>
      <c r="H17" s="49"/>
      <c r="I17" s="50"/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 x14ac:dyDescent="0.2">
      <c r="A18" s="305"/>
      <c r="B18" s="306"/>
      <c r="C18" s="51" t="s">
        <v>32</v>
      </c>
      <c r="D18" s="51">
        <v>12.5</v>
      </c>
      <c r="E18" s="52"/>
      <c r="F18" s="53"/>
      <c r="G18" s="15" t="s">
        <v>16</v>
      </c>
      <c r="H18" s="49"/>
      <c r="I18" s="50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 x14ac:dyDescent="0.2">
      <c r="A19" s="305" t="s">
        <v>13</v>
      </c>
      <c r="B19" s="306">
        <v>2</v>
      </c>
      <c r="C19" s="29" t="s">
        <v>33</v>
      </c>
      <c r="D19" s="29">
        <v>6.3</v>
      </c>
      <c r="E19" s="30">
        <v>370</v>
      </c>
      <c r="F19" s="31" t="s">
        <v>34</v>
      </c>
      <c r="G19" s="54" t="s">
        <v>16</v>
      </c>
      <c r="H19" s="55" t="s">
        <v>35</v>
      </c>
      <c r="I19" s="56" t="s">
        <v>16</v>
      </c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 x14ac:dyDescent="0.2">
      <c r="A20" s="305"/>
      <c r="B20" s="306"/>
      <c r="C20" s="57" t="s">
        <v>36</v>
      </c>
      <c r="D20" s="57">
        <v>12.5</v>
      </c>
      <c r="E20" s="35">
        <v>410</v>
      </c>
      <c r="F20" s="36" t="s">
        <v>34</v>
      </c>
      <c r="G20" s="54" t="s">
        <v>16</v>
      </c>
      <c r="H20" s="58" t="s">
        <v>37</v>
      </c>
      <c r="I20" s="56" t="s">
        <v>16</v>
      </c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 x14ac:dyDescent="0.2">
      <c r="A21" s="305"/>
      <c r="B21" s="306"/>
      <c r="C21" s="57" t="s">
        <v>38</v>
      </c>
      <c r="D21" s="57">
        <v>20</v>
      </c>
      <c r="E21" s="59">
        <v>470</v>
      </c>
      <c r="F21" s="60" t="s">
        <v>34</v>
      </c>
      <c r="G21" s="54" t="s">
        <v>16</v>
      </c>
      <c r="H21" s="58" t="s">
        <v>39</v>
      </c>
      <c r="I21" s="56" t="s">
        <v>16</v>
      </c>
      <c r="J21" s="1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 x14ac:dyDescent="0.2">
      <c r="A22" s="305"/>
      <c r="B22" s="306"/>
      <c r="C22" s="34" t="s">
        <v>40</v>
      </c>
      <c r="D22" s="34">
        <v>25</v>
      </c>
      <c r="E22" s="35">
        <v>500</v>
      </c>
      <c r="F22" s="36" t="s">
        <v>34</v>
      </c>
      <c r="G22" s="54" t="s">
        <v>16</v>
      </c>
      <c r="H22" s="61" t="s">
        <v>41</v>
      </c>
      <c r="I22" s="56" t="s">
        <v>16</v>
      </c>
      <c r="J22" s="1"/>
      <c r="K22" s="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 x14ac:dyDescent="0.2">
      <c r="A23" s="305"/>
      <c r="B23" s="306"/>
      <c r="C23" s="34" t="s">
        <v>40</v>
      </c>
      <c r="D23" s="34">
        <v>32</v>
      </c>
      <c r="E23" s="35">
        <v>540</v>
      </c>
      <c r="F23" s="36" t="s">
        <v>34</v>
      </c>
      <c r="G23" s="54" t="s">
        <v>16</v>
      </c>
      <c r="H23" s="61" t="s">
        <v>41</v>
      </c>
      <c r="I23" s="56" t="s">
        <v>16</v>
      </c>
      <c r="J23" s="1"/>
      <c r="K23" s="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 x14ac:dyDescent="0.2">
      <c r="A24" s="305"/>
      <c r="B24" s="306"/>
      <c r="C24" s="34" t="s">
        <v>42</v>
      </c>
      <c r="D24" s="34">
        <v>36</v>
      </c>
      <c r="E24" s="36">
        <v>565</v>
      </c>
      <c r="F24" s="36" t="s">
        <v>34</v>
      </c>
      <c r="G24" s="54" t="s">
        <v>16</v>
      </c>
      <c r="H24" s="61" t="s">
        <v>43</v>
      </c>
      <c r="I24" s="56" t="s">
        <v>16</v>
      </c>
      <c r="J24" s="1"/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 x14ac:dyDescent="0.2">
      <c r="A25" s="305"/>
      <c r="B25" s="306"/>
      <c r="C25" s="51" t="s">
        <v>42</v>
      </c>
      <c r="D25" s="51">
        <v>48</v>
      </c>
      <c r="E25" s="52"/>
      <c r="F25" s="53"/>
      <c r="G25" s="54" t="s">
        <v>16</v>
      </c>
      <c r="H25" s="62" t="s">
        <v>43</v>
      </c>
      <c r="I25" s="56" t="s">
        <v>16</v>
      </c>
      <c r="J25" s="1"/>
      <c r="K25" s="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 x14ac:dyDescent="0.2">
      <c r="A26" s="305"/>
      <c r="B26" s="306"/>
      <c r="C26" s="44" t="s">
        <v>44</v>
      </c>
      <c r="D26" s="44">
        <v>56</v>
      </c>
      <c r="E26" s="45"/>
      <c r="F26" s="46"/>
      <c r="G26" s="54" t="s">
        <v>16</v>
      </c>
      <c r="H26" s="63" t="s">
        <v>45</v>
      </c>
      <c r="I26" s="56" t="s">
        <v>16</v>
      </c>
      <c r="J26" s="1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 x14ac:dyDescent="0.2">
      <c r="A27" s="305"/>
      <c r="B27" s="307">
        <v>3.2</v>
      </c>
      <c r="C27" s="29" t="s">
        <v>46</v>
      </c>
      <c r="D27" s="29">
        <v>6.3</v>
      </c>
      <c r="E27" s="30">
        <v>370</v>
      </c>
      <c r="F27" s="31" t="s">
        <v>34</v>
      </c>
      <c r="G27" s="54" t="s">
        <v>16</v>
      </c>
      <c r="H27" s="55" t="s">
        <v>47</v>
      </c>
      <c r="I27" s="56" t="s">
        <v>16</v>
      </c>
      <c r="J27" s="1"/>
      <c r="K27" s="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 x14ac:dyDescent="0.2">
      <c r="A28" s="305"/>
      <c r="B28" s="307"/>
      <c r="C28" s="34" t="s">
        <v>48</v>
      </c>
      <c r="D28" s="34">
        <v>12.5</v>
      </c>
      <c r="E28" s="35">
        <v>410</v>
      </c>
      <c r="F28" s="36" t="s">
        <v>34</v>
      </c>
      <c r="G28" s="54" t="s">
        <v>16</v>
      </c>
      <c r="H28" s="61" t="s">
        <v>49</v>
      </c>
      <c r="I28" s="56" t="s">
        <v>16</v>
      </c>
      <c r="J28" s="1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 x14ac:dyDescent="0.2">
      <c r="A29" s="305"/>
      <c r="B29" s="307"/>
      <c r="C29" s="34" t="s">
        <v>50</v>
      </c>
      <c r="D29" s="34">
        <v>20</v>
      </c>
      <c r="E29" s="35">
        <v>470</v>
      </c>
      <c r="F29" s="36" t="s">
        <v>34</v>
      </c>
      <c r="G29" s="54" t="s">
        <v>16</v>
      </c>
      <c r="H29" s="61" t="s">
        <v>51</v>
      </c>
      <c r="I29" s="56" t="s">
        <v>16</v>
      </c>
      <c r="J29" s="1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 x14ac:dyDescent="0.2">
      <c r="A30" s="305"/>
      <c r="B30" s="307"/>
      <c r="C30" s="34" t="s">
        <v>52</v>
      </c>
      <c r="D30" s="34">
        <v>25</v>
      </c>
      <c r="E30" s="35">
        <v>500</v>
      </c>
      <c r="F30" s="36" t="s">
        <v>34</v>
      </c>
      <c r="G30" s="54" t="s">
        <v>16</v>
      </c>
      <c r="H30" s="61" t="s">
        <v>53</v>
      </c>
      <c r="I30" s="56" t="s">
        <v>16</v>
      </c>
      <c r="J30" s="1"/>
      <c r="K30" s="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 x14ac:dyDescent="0.2">
      <c r="A31" s="305"/>
      <c r="B31" s="307"/>
      <c r="C31" s="34" t="s">
        <v>52</v>
      </c>
      <c r="D31" s="34">
        <v>32</v>
      </c>
      <c r="E31" s="35">
        <v>540</v>
      </c>
      <c r="F31" s="36" t="s">
        <v>34</v>
      </c>
      <c r="G31" s="54" t="s">
        <v>16</v>
      </c>
      <c r="H31" s="61" t="s">
        <v>53</v>
      </c>
      <c r="I31" s="56" t="s">
        <v>16</v>
      </c>
      <c r="J31" s="1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 x14ac:dyDescent="0.2">
      <c r="A32" s="305"/>
      <c r="B32" s="307"/>
      <c r="C32" s="34" t="s">
        <v>54</v>
      </c>
      <c r="D32" s="34">
        <v>36</v>
      </c>
      <c r="E32" s="35">
        <v>565</v>
      </c>
      <c r="F32" s="36" t="s">
        <v>34</v>
      </c>
      <c r="G32" s="54" t="s">
        <v>16</v>
      </c>
      <c r="H32" s="61" t="s">
        <v>55</v>
      </c>
      <c r="I32" s="56" t="s">
        <v>16</v>
      </c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 x14ac:dyDescent="0.2">
      <c r="A33" s="305"/>
      <c r="B33" s="307"/>
      <c r="C33" s="34" t="s">
        <v>54</v>
      </c>
      <c r="D33" s="34">
        <v>48</v>
      </c>
      <c r="E33" s="35">
        <v>720</v>
      </c>
      <c r="F33" s="36" t="s">
        <v>56</v>
      </c>
      <c r="G33" s="54" t="s">
        <v>16</v>
      </c>
      <c r="H33" s="61" t="s">
        <v>55</v>
      </c>
      <c r="I33" s="56" t="s">
        <v>16</v>
      </c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 x14ac:dyDescent="0.2">
      <c r="A34" s="305"/>
      <c r="B34" s="307"/>
      <c r="C34" s="34" t="s">
        <v>57</v>
      </c>
      <c r="D34" s="34">
        <v>56</v>
      </c>
      <c r="E34" s="35">
        <v>793</v>
      </c>
      <c r="F34" s="36" t="s">
        <v>56</v>
      </c>
      <c r="G34" s="54" t="s">
        <v>16</v>
      </c>
      <c r="H34" s="61" t="s">
        <v>58</v>
      </c>
      <c r="I34" s="56" t="s">
        <v>16</v>
      </c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 x14ac:dyDescent="0.2">
      <c r="A35" s="305"/>
      <c r="B35" s="308">
        <v>5</v>
      </c>
      <c r="C35" s="29" t="s">
        <v>59</v>
      </c>
      <c r="D35" s="29">
        <v>6.3</v>
      </c>
      <c r="E35" s="30">
        <v>380</v>
      </c>
      <c r="F35" s="31" t="s">
        <v>60</v>
      </c>
      <c r="G35" s="54" t="s">
        <v>16</v>
      </c>
      <c r="H35" s="55" t="s">
        <v>61</v>
      </c>
      <c r="I35" s="56" t="s">
        <v>16</v>
      </c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 x14ac:dyDescent="0.2">
      <c r="A36" s="305"/>
      <c r="B36" s="308"/>
      <c r="C36" s="57" t="s">
        <v>62</v>
      </c>
      <c r="D36" s="57">
        <v>9</v>
      </c>
      <c r="E36" s="59">
        <v>455</v>
      </c>
      <c r="F36" s="60"/>
      <c r="G36" s="54" t="s">
        <v>16</v>
      </c>
      <c r="H36" s="58" t="s">
        <v>63</v>
      </c>
      <c r="I36" s="56" t="s">
        <v>16</v>
      </c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 x14ac:dyDescent="0.2">
      <c r="A37" s="305"/>
      <c r="B37" s="308"/>
      <c r="C37" s="34" t="s">
        <v>62</v>
      </c>
      <c r="D37" s="34">
        <v>12.5</v>
      </c>
      <c r="E37" s="35">
        <v>490</v>
      </c>
      <c r="F37" s="36" t="s">
        <v>60</v>
      </c>
      <c r="G37" s="54" t="s">
        <v>16</v>
      </c>
      <c r="H37" s="58" t="s">
        <v>63</v>
      </c>
      <c r="I37" s="56" t="s">
        <v>16</v>
      </c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 x14ac:dyDescent="0.2">
      <c r="A38" s="305"/>
      <c r="B38" s="308"/>
      <c r="C38" s="34" t="s">
        <v>64</v>
      </c>
      <c r="D38" s="34">
        <v>16</v>
      </c>
      <c r="E38" s="35">
        <v>540</v>
      </c>
      <c r="F38" s="36" t="s">
        <v>65</v>
      </c>
      <c r="G38" s="54" t="s">
        <v>16</v>
      </c>
      <c r="H38" s="61" t="s">
        <v>66</v>
      </c>
      <c r="I38" s="56" t="s">
        <v>16</v>
      </c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 x14ac:dyDescent="0.2">
      <c r="A39" s="305"/>
      <c r="B39" s="308"/>
      <c r="C39" s="34" t="s">
        <v>64</v>
      </c>
      <c r="D39" s="34">
        <v>18</v>
      </c>
      <c r="E39" s="35">
        <v>570</v>
      </c>
      <c r="F39" s="36"/>
      <c r="G39" s="54" t="s">
        <v>16</v>
      </c>
      <c r="H39" s="61" t="s">
        <v>66</v>
      </c>
      <c r="I39" s="56" t="s">
        <v>16</v>
      </c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 x14ac:dyDescent="0.2">
      <c r="A40" s="305"/>
      <c r="B40" s="308"/>
      <c r="C40" s="34" t="s">
        <v>67</v>
      </c>
      <c r="D40" s="34">
        <v>24</v>
      </c>
      <c r="E40" s="35">
        <v>750</v>
      </c>
      <c r="F40" s="36" t="s">
        <v>65</v>
      </c>
      <c r="G40" s="54" t="s">
        <v>16</v>
      </c>
      <c r="H40" s="61" t="s">
        <v>68</v>
      </c>
      <c r="I40" s="56" t="s">
        <v>16</v>
      </c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 x14ac:dyDescent="0.2">
      <c r="A41" s="305"/>
      <c r="B41" s="308"/>
      <c r="C41" s="39" t="s">
        <v>67</v>
      </c>
      <c r="D41" s="39">
        <v>28</v>
      </c>
      <c r="E41" s="40">
        <v>820</v>
      </c>
      <c r="F41" s="41"/>
      <c r="G41" s="54" t="s">
        <v>16</v>
      </c>
      <c r="H41" s="64" t="s">
        <v>68</v>
      </c>
      <c r="I41" s="56" t="s">
        <v>16</v>
      </c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 x14ac:dyDescent="0.2">
      <c r="A42" s="305"/>
      <c r="B42" s="308"/>
      <c r="C42" s="34" t="s">
        <v>67</v>
      </c>
      <c r="D42" s="34">
        <v>32</v>
      </c>
      <c r="E42" s="35"/>
      <c r="F42" s="36"/>
      <c r="G42" s="54" t="s">
        <v>16</v>
      </c>
      <c r="H42" s="61" t="s">
        <v>68</v>
      </c>
      <c r="I42" s="56" t="s">
        <v>16</v>
      </c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 x14ac:dyDescent="0.2">
      <c r="A43" s="305"/>
      <c r="B43" s="308"/>
      <c r="C43" s="51" t="s">
        <v>69</v>
      </c>
      <c r="D43" s="51">
        <v>36</v>
      </c>
      <c r="E43" s="52"/>
      <c r="F43" s="53"/>
      <c r="G43" s="54" t="s">
        <v>16</v>
      </c>
      <c r="H43" s="62"/>
      <c r="I43" s="56" t="s">
        <v>16</v>
      </c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 x14ac:dyDescent="0.2">
      <c r="A44" s="305"/>
      <c r="B44" s="306">
        <v>6.3</v>
      </c>
      <c r="C44" s="29" t="s">
        <v>70</v>
      </c>
      <c r="D44" s="29">
        <v>6.3</v>
      </c>
      <c r="E44" s="30">
        <v>380</v>
      </c>
      <c r="F44" s="31" t="s">
        <v>60</v>
      </c>
      <c r="G44" s="54" t="s">
        <v>16</v>
      </c>
      <c r="H44" s="55" t="s">
        <v>71</v>
      </c>
      <c r="I44" s="56" t="s">
        <v>16</v>
      </c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 x14ac:dyDescent="0.2">
      <c r="A45" s="305"/>
      <c r="B45" s="306"/>
      <c r="C45" s="34" t="s">
        <v>72</v>
      </c>
      <c r="D45" s="34">
        <v>9</v>
      </c>
      <c r="E45" s="35">
        <v>515</v>
      </c>
      <c r="F45" s="36" t="s">
        <v>60</v>
      </c>
      <c r="G45" s="54" t="s">
        <v>16</v>
      </c>
      <c r="H45" s="58" t="s">
        <v>71</v>
      </c>
      <c r="I45" s="56" t="s">
        <v>16</v>
      </c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 x14ac:dyDescent="0.2">
      <c r="A46" s="305"/>
      <c r="B46" s="306"/>
      <c r="C46" s="34" t="s">
        <v>72</v>
      </c>
      <c r="D46" s="34">
        <v>12.5</v>
      </c>
      <c r="E46" s="35">
        <v>550</v>
      </c>
      <c r="F46" s="36" t="s">
        <v>60</v>
      </c>
      <c r="G46" s="54" t="s">
        <v>16</v>
      </c>
      <c r="H46" s="58" t="s">
        <v>71</v>
      </c>
      <c r="I46" s="56" t="s">
        <v>16</v>
      </c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 x14ac:dyDescent="0.2">
      <c r="A47" s="305"/>
      <c r="B47" s="306"/>
      <c r="C47" s="34" t="s">
        <v>73</v>
      </c>
      <c r="D47" s="34">
        <v>16</v>
      </c>
      <c r="E47" s="35">
        <v>600</v>
      </c>
      <c r="F47" s="36" t="s">
        <v>34</v>
      </c>
      <c r="G47" s="54" t="s">
        <v>16</v>
      </c>
      <c r="H47" s="61" t="s">
        <v>71</v>
      </c>
      <c r="I47" s="56" t="s">
        <v>16</v>
      </c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 x14ac:dyDescent="0.2">
      <c r="A48" s="305"/>
      <c r="B48" s="306"/>
      <c r="C48" s="34" t="s">
        <v>73</v>
      </c>
      <c r="D48" s="34">
        <v>18</v>
      </c>
      <c r="E48" s="35">
        <v>630</v>
      </c>
      <c r="F48" s="36" t="s">
        <v>34</v>
      </c>
      <c r="G48" s="54" t="s">
        <v>16</v>
      </c>
      <c r="H48" s="61" t="s">
        <v>71</v>
      </c>
      <c r="I48" s="56" t="s">
        <v>16</v>
      </c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 x14ac:dyDescent="0.2">
      <c r="A49" s="305"/>
      <c r="B49" s="306"/>
      <c r="C49" s="34" t="s">
        <v>74</v>
      </c>
      <c r="D49" s="34">
        <v>24</v>
      </c>
      <c r="E49" s="35">
        <v>810</v>
      </c>
      <c r="F49" s="36" t="s">
        <v>34</v>
      </c>
      <c r="G49" s="54" t="s">
        <v>16</v>
      </c>
      <c r="H49" s="61" t="s">
        <v>71</v>
      </c>
      <c r="I49" s="56" t="s">
        <v>16</v>
      </c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 x14ac:dyDescent="0.2">
      <c r="A50" s="305"/>
      <c r="B50" s="306"/>
      <c r="C50" s="65" t="s">
        <v>74</v>
      </c>
      <c r="D50" s="65">
        <v>28</v>
      </c>
      <c r="E50" s="66">
        <v>880</v>
      </c>
      <c r="F50" s="67"/>
      <c r="G50" s="54" t="s">
        <v>16</v>
      </c>
      <c r="H50" s="68" t="s">
        <v>71</v>
      </c>
      <c r="I50" s="56" t="s">
        <v>16</v>
      </c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 x14ac:dyDescent="0.2">
      <c r="A51" s="305"/>
      <c r="B51" s="306">
        <v>10</v>
      </c>
      <c r="C51" s="57" t="s">
        <v>75</v>
      </c>
      <c r="D51" s="57">
        <v>6.3</v>
      </c>
      <c r="E51" s="60">
        <v>700</v>
      </c>
      <c r="F51" s="60" t="s">
        <v>65</v>
      </c>
      <c r="G51" s="54" t="s">
        <v>16</v>
      </c>
      <c r="H51" s="58" t="s">
        <v>76</v>
      </c>
      <c r="I51" s="56" t="s">
        <v>16</v>
      </c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 x14ac:dyDescent="0.2">
      <c r="A52" s="305"/>
      <c r="B52" s="306"/>
      <c r="C52" s="34" t="s">
        <v>77</v>
      </c>
      <c r="D52" s="34">
        <v>9</v>
      </c>
      <c r="E52" s="36">
        <v>750</v>
      </c>
      <c r="F52" s="36"/>
      <c r="G52" s="54" t="s">
        <v>16</v>
      </c>
      <c r="H52" s="61" t="s">
        <v>78</v>
      </c>
      <c r="I52" s="56" t="s">
        <v>16</v>
      </c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 x14ac:dyDescent="0.2">
      <c r="A53" s="305"/>
      <c r="B53" s="306"/>
      <c r="C53" s="39" t="s">
        <v>79</v>
      </c>
      <c r="D53" s="39">
        <v>12.5</v>
      </c>
      <c r="E53" s="41">
        <v>850</v>
      </c>
      <c r="F53" s="41"/>
      <c r="G53" s="54" t="s">
        <v>16</v>
      </c>
      <c r="H53" s="64" t="s">
        <v>78</v>
      </c>
      <c r="I53" s="56" t="s">
        <v>16</v>
      </c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 x14ac:dyDescent="0.2">
      <c r="A54" s="305"/>
      <c r="B54" s="306"/>
      <c r="C54" s="39" t="s">
        <v>80</v>
      </c>
      <c r="D54" s="39">
        <v>20</v>
      </c>
      <c r="E54" s="41"/>
      <c r="F54" s="41"/>
      <c r="G54" s="54" t="s">
        <v>16</v>
      </c>
      <c r="H54" s="64" t="s">
        <v>81</v>
      </c>
      <c r="I54" s="56" t="s">
        <v>16</v>
      </c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 x14ac:dyDescent="0.2">
      <c r="A55" s="305"/>
      <c r="B55" s="306"/>
      <c r="C55" s="39" t="s">
        <v>82</v>
      </c>
      <c r="D55" s="39">
        <v>24</v>
      </c>
      <c r="E55" s="41"/>
      <c r="F55" s="41"/>
      <c r="G55" s="54" t="s">
        <v>16</v>
      </c>
      <c r="H55" s="64" t="s">
        <v>83</v>
      </c>
      <c r="I55" s="56" t="s">
        <v>16</v>
      </c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 x14ac:dyDescent="0.2">
      <c r="A56" s="305"/>
      <c r="B56" s="306"/>
      <c r="C56" s="39" t="s">
        <v>84</v>
      </c>
      <c r="D56" s="39">
        <v>28</v>
      </c>
      <c r="E56" s="41"/>
      <c r="F56" s="41"/>
      <c r="G56" s="54" t="s">
        <v>16</v>
      </c>
      <c r="H56" s="64" t="s">
        <v>83</v>
      </c>
      <c r="I56" s="56" t="s">
        <v>16</v>
      </c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 x14ac:dyDescent="0.2">
      <c r="A57" s="305"/>
      <c r="B57" s="306"/>
      <c r="C57" s="39" t="s">
        <v>85</v>
      </c>
      <c r="D57" s="39">
        <v>32</v>
      </c>
      <c r="E57" s="41"/>
      <c r="F57" s="41"/>
      <c r="G57" s="54" t="s">
        <v>16</v>
      </c>
      <c r="H57" s="64"/>
      <c r="I57" s="69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 x14ac:dyDescent="0.2">
      <c r="A58" s="305"/>
      <c r="B58" s="306"/>
      <c r="C58" s="39" t="s">
        <v>86</v>
      </c>
      <c r="D58" s="39">
        <v>36</v>
      </c>
      <c r="E58" s="41"/>
      <c r="F58" s="41"/>
      <c r="G58" s="54" t="s">
        <v>16</v>
      </c>
      <c r="H58" s="64"/>
      <c r="I58" s="69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 x14ac:dyDescent="0.2">
      <c r="A59" s="305"/>
      <c r="B59" s="306"/>
      <c r="C59" s="39" t="s">
        <v>87</v>
      </c>
      <c r="D59" s="39">
        <v>42</v>
      </c>
      <c r="E59" s="41"/>
      <c r="F59" s="41"/>
      <c r="G59" s="54" t="s">
        <v>16</v>
      </c>
      <c r="H59" s="64"/>
      <c r="I59" s="69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 x14ac:dyDescent="0.2">
      <c r="A60" s="305"/>
      <c r="B60" s="306"/>
      <c r="C60" s="39" t="s">
        <v>88</v>
      </c>
      <c r="D60" s="39">
        <v>48</v>
      </c>
      <c r="E60" s="41"/>
      <c r="F60" s="41"/>
      <c r="G60" s="54" t="s">
        <v>16</v>
      </c>
      <c r="H60" s="64"/>
      <c r="I60" s="69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 x14ac:dyDescent="0.2">
      <c r="A61" s="305"/>
      <c r="B61" s="306"/>
      <c r="C61" s="44" t="s">
        <v>89</v>
      </c>
      <c r="D61" s="44">
        <v>55</v>
      </c>
      <c r="E61" s="46"/>
      <c r="F61" s="46"/>
      <c r="G61" s="70" t="s">
        <v>16</v>
      </c>
      <c r="H61" s="63"/>
      <c r="I61" s="7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73" customFormat="1" ht="14.25" customHeight="1" x14ac:dyDescent="0.2">
      <c r="A62" s="304"/>
      <c r="B62" s="304"/>
      <c r="C62" s="304"/>
      <c r="D62" s="304"/>
      <c r="E62" s="304"/>
      <c r="F62" s="304"/>
      <c r="G62" s="304"/>
      <c r="H62" s="304"/>
      <c r="I62" s="304"/>
      <c r="J62" s="1"/>
      <c r="K62" s="1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s="73" customFormat="1" ht="14.25" customHeight="1" x14ac:dyDescent="0.2">
      <c r="A63" s="304"/>
      <c r="B63" s="304"/>
      <c r="C63" s="304"/>
      <c r="D63" s="304"/>
      <c r="E63" s="304"/>
      <c r="F63" s="304"/>
      <c r="G63" s="304"/>
      <c r="H63" s="304"/>
      <c r="I63" s="304"/>
      <c r="J63" s="1"/>
      <c r="K63" s="1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6" s="73" customFormat="1" ht="12.75" customHeight="1" x14ac:dyDescent="0.2">
      <c r="A64" s="304"/>
      <c r="B64" s="304"/>
      <c r="C64" s="304"/>
      <c r="D64" s="304"/>
      <c r="E64" s="304"/>
      <c r="F64" s="304"/>
      <c r="G64" s="304"/>
      <c r="H64" s="304"/>
      <c r="I64" s="304"/>
      <c r="J64" s="1"/>
      <c r="K64" s="1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6" s="73" customFormat="1" ht="12.75" customHeight="1" x14ac:dyDescent="0.2">
      <c r="A65" s="304"/>
      <c r="B65" s="304"/>
      <c r="C65" s="304"/>
      <c r="D65" s="304"/>
      <c r="E65" s="304"/>
      <c r="F65" s="304"/>
      <c r="G65" s="304"/>
      <c r="H65" s="304"/>
      <c r="I65" s="304"/>
      <c r="J65" s="1"/>
      <c r="K65" s="1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6" s="73" customFormat="1" ht="12.75" customHeight="1" x14ac:dyDescent="0.2">
      <c r="A66" s="304"/>
      <c r="B66" s="304"/>
      <c r="C66" s="304"/>
      <c r="D66" s="304"/>
      <c r="E66" s="304"/>
      <c r="F66" s="304"/>
      <c r="G66" s="304"/>
      <c r="H66" s="304"/>
      <c r="I66" s="304"/>
      <c r="J66" s="1"/>
      <c r="K66" s="1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1:26" s="73" customFormat="1" ht="12.75" customHeight="1" x14ac:dyDescent="0.2">
      <c r="A67" s="304"/>
      <c r="B67" s="304"/>
      <c r="C67" s="304"/>
      <c r="D67" s="304"/>
      <c r="E67" s="304"/>
      <c r="F67" s="304"/>
      <c r="G67" s="304"/>
      <c r="H67" s="304"/>
      <c r="I67" s="304"/>
      <c r="J67" s="1"/>
      <c r="K67" s="1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s="73" customFormat="1" ht="12.75" customHeight="1" x14ac:dyDescent="0.2">
      <c r="A68" s="304"/>
      <c r="B68" s="304"/>
      <c r="C68" s="304"/>
      <c r="D68" s="304"/>
      <c r="E68" s="304"/>
      <c r="F68" s="304"/>
      <c r="G68" s="304"/>
      <c r="H68" s="304"/>
      <c r="I68" s="304"/>
      <c r="J68" s="1"/>
      <c r="K68" s="1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26" s="73" customFormat="1" ht="12.75" customHeight="1" x14ac:dyDescent="0.2">
      <c r="A69" s="304"/>
      <c r="B69" s="304"/>
      <c r="C69" s="304"/>
      <c r="D69" s="304"/>
      <c r="E69" s="304"/>
      <c r="F69" s="304"/>
      <c r="G69" s="304"/>
      <c r="H69" s="304"/>
      <c r="I69" s="304"/>
      <c r="J69" s="1"/>
      <c r="K69" s="1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6" s="73" customFormat="1" ht="12.75" customHeight="1" x14ac:dyDescent="0.2">
      <c r="A70" s="304"/>
      <c r="B70" s="304"/>
      <c r="C70" s="304"/>
      <c r="D70" s="304"/>
      <c r="E70" s="304"/>
      <c r="F70" s="304"/>
      <c r="G70" s="304"/>
      <c r="H70" s="304"/>
      <c r="I70" s="304"/>
      <c r="J70" s="1"/>
      <c r="K70" s="1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spans="1:26" s="73" customFormat="1" ht="12.75" customHeight="1" x14ac:dyDescent="0.2">
      <c r="A71" s="304"/>
      <c r="B71" s="304"/>
      <c r="C71" s="304"/>
      <c r="D71" s="304"/>
      <c r="E71" s="304"/>
      <c r="F71" s="304"/>
      <c r="G71" s="304"/>
      <c r="H71" s="304"/>
      <c r="I71" s="304"/>
      <c r="J71" s="1"/>
      <c r="K71" s="1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6" s="73" customFormat="1" ht="12.75" customHeight="1" x14ac:dyDescent="0.2">
      <c r="A72" s="304"/>
      <c r="B72" s="304"/>
      <c r="C72" s="304"/>
      <c r="D72" s="304"/>
      <c r="E72" s="304"/>
      <c r="F72" s="304"/>
      <c r="G72" s="304"/>
      <c r="H72" s="304"/>
      <c r="I72" s="304"/>
      <c r="J72" s="1"/>
      <c r="K72" s="1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1:26" s="73" customFormat="1" ht="12.75" customHeight="1" x14ac:dyDescent="0.2">
      <c r="A73" s="304"/>
      <c r="B73" s="304"/>
      <c r="C73" s="304"/>
      <c r="D73" s="304"/>
      <c r="E73" s="304"/>
      <c r="F73" s="304"/>
      <c r="G73" s="304"/>
      <c r="H73" s="304"/>
      <c r="I73" s="304"/>
      <c r="J73" s="1"/>
      <c r="K73" s="1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1:26" s="73" customFormat="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</sheetData>
  <mergeCells count="17">
    <mergeCell ref="A1:I1"/>
    <mergeCell ref="A2:I2"/>
    <mergeCell ref="A3:I3"/>
    <mergeCell ref="A4:I4"/>
    <mergeCell ref="A6:A8"/>
    <mergeCell ref="B6:B7"/>
    <mergeCell ref="A62:I73"/>
    <mergeCell ref="A9:A18"/>
    <mergeCell ref="B9:B14"/>
    <mergeCell ref="B15:B16"/>
    <mergeCell ref="B17:B18"/>
    <mergeCell ref="A19:A61"/>
    <mergeCell ref="B19:B26"/>
    <mergeCell ref="B27:B34"/>
    <mergeCell ref="B35:B43"/>
    <mergeCell ref="B44:B50"/>
    <mergeCell ref="B51:B6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1"/>
  <sheetViews>
    <sheetView topLeftCell="A27" zoomScaleNormal="100" workbookViewId="0">
      <selection activeCell="F23" sqref="F23"/>
    </sheetView>
  </sheetViews>
  <sheetFormatPr defaultRowHeight="14.25" x14ac:dyDescent="0.2"/>
  <cols>
    <col min="1" max="1" width="20.7109375" style="266" customWidth="1"/>
    <col min="2" max="2" width="14" style="266" customWidth="1"/>
    <col min="3" max="3" width="20.7109375" style="266" customWidth="1"/>
    <col min="4" max="4" width="12.85546875" style="266" customWidth="1"/>
    <col min="5" max="5" width="20.7109375" style="266" customWidth="1"/>
    <col min="6" max="6" width="14.7109375" style="266" customWidth="1"/>
    <col min="7" max="16" width="9.140625" style="266" customWidth="1"/>
    <col min="17" max="1025" width="17.28515625" style="266" customWidth="1"/>
  </cols>
  <sheetData>
    <row r="1" spans="1:26" ht="35.25" customHeight="1" x14ac:dyDescent="0.2">
      <c r="A1" s="334" t="s">
        <v>90</v>
      </c>
      <c r="B1" s="334"/>
      <c r="C1" s="334"/>
      <c r="D1" s="334"/>
      <c r="E1" s="334"/>
      <c r="F1" s="334"/>
      <c r="G1" s="267"/>
    </row>
    <row r="2" spans="1:26" ht="23.25" customHeight="1" x14ac:dyDescent="0.2">
      <c r="A2" s="380" t="s">
        <v>651</v>
      </c>
      <c r="B2" s="380"/>
      <c r="C2" s="380"/>
      <c r="D2" s="380"/>
      <c r="E2" s="380"/>
      <c r="F2" s="380"/>
    </row>
    <row r="3" spans="1:26" ht="36" customHeight="1" x14ac:dyDescent="0.2">
      <c r="A3" s="268" t="s">
        <v>652</v>
      </c>
      <c r="B3" s="268" t="s">
        <v>653</v>
      </c>
      <c r="C3" s="268" t="s">
        <v>652</v>
      </c>
      <c r="D3" s="268" t="s">
        <v>10</v>
      </c>
      <c r="E3" s="268" t="s">
        <v>652</v>
      </c>
      <c r="F3" s="268" t="s">
        <v>10</v>
      </c>
      <c r="G3" s="269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272" customFormat="1" ht="15" customHeight="1" x14ac:dyDescent="0.2">
      <c r="A4" s="377" t="s">
        <v>654</v>
      </c>
      <c r="B4" s="377"/>
      <c r="C4" s="377" t="s">
        <v>655</v>
      </c>
      <c r="D4" s="377"/>
      <c r="E4" s="377" t="s">
        <v>656</v>
      </c>
      <c r="F4" s="377"/>
      <c r="G4" s="271"/>
    </row>
    <row r="5" spans="1:26" s="272" customFormat="1" ht="15.75" customHeight="1" x14ac:dyDescent="0.2">
      <c r="A5" s="379" t="s">
        <v>657</v>
      </c>
      <c r="B5" s="379"/>
      <c r="C5" s="379" t="s">
        <v>657</v>
      </c>
      <c r="D5" s="379"/>
      <c r="E5" s="379" t="s">
        <v>655</v>
      </c>
      <c r="F5" s="379"/>
      <c r="G5" s="271"/>
    </row>
    <row r="6" spans="1:26" s="272" customFormat="1" ht="15.75" customHeight="1" x14ac:dyDescent="0.2">
      <c r="A6" s="273" t="s">
        <v>658</v>
      </c>
      <c r="B6" s="274">
        <v>11385</v>
      </c>
      <c r="C6" s="273" t="s">
        <v>659</v>
      </c>
      <c r="D6" s="274">
        <v>13980</v>
      </c>
      <c r="E6" s="273" t="s">
        <v>660</v>
      </c>
      <c r="F6" s="274">
        <v>22770</v>
      </c>
      <c r="G6" s="271"/>
    </row>
    <row r="7" spans="1:26" s="272" customFormat="1" ht="15.75" customHeight="1" x14ac:dyDescent="0.2">
      <c r="A7" s="273" t="s">
        <v>661</v>
      </c>
      <c r="B7" s="274">
        <v>12420</v>
      </c>
      <c r="C7" s="273" t="s">
        <v>662</v>
      </c>
      <c r="D7" s="274">
        <v>16560</v>
      </c>
      <c r="E7" s="273" t="s">
        <v>663</v>
      </c>
      <c r="F7" s="274">
        <v>27945</v>
      </c>
      <c r="G7" s="271"/>
    </row>
    <row r="8" spans="1:26" s="272" customFormat="1" ht="15.75" customHeight="1" x14ac:dyDescent="0.2">
      <c r="A8" s="273" t="s">
        <v>664</v>
      </c>
      <c r="B8" s="274">
        <v>12940</v>
      </c>
      <c r="C8" s="273" t="s">
        <v>665</v>
      </c>
      <c r="D8" s="274">
        <v>23805</v>
      </c>
      <c r="E8" s="273" t="s">
        <v>666</v>
      </c>
      <c r="F8" s="274">
        <v>31050</v>
      </c>
      <c r="G8" s="271"/>
    </row>
    <row r="9" spans="1:26" s="272" customFormat="1" ht="15.75" customHeight="1" x14ac:dyDescent="0.2">
      <c r="A9" s="273" t="s">
        <v>667</v>
      </c>
      <c r="B9" s="274">
        <v>14500</v>
      </c>
      <c r="C9" s="273" t="s">
        <v>668</v>
      </c>
      <c r="D9" s="274">
        <v>30015</v>
      </c>
      <c r="E9" s="273" t="s">
        <v>669</v>
      </c>
      <c r="F9" s="274">
        <v>47610</v>
      </c>
      <c r="G9" s="271"/>
    </row>
    <row r="10" spans="1:26" s="272" customFormat="1" ht="15.75" customHeight="1" x14ac:dyDescent="0.2">
      <c r="A10" s="273" t="s">
        <v>670</v>
      </c>
      <c r="B10" s="274">
        <v>14500</v>
      </c>
      <c r="C10" s="273" t="s">
        <v>671</v>
      </c>
      <c r="D10" s="274">
        <v>57960</v>
      </c>
      <c r="E10" s="379" t="s">
        <v>672</v>
      </c>
      <c r="F10" s="379"/>
      <c r="G10" s="271"/>
    </row>
    <row r="11" spans="1:26" s="272" customFormat="1" ht="15.75" customHeight="1" x14ac:dyDescent="0.2">
      <c r="A11" s="273" t="s">
        <v>673</v>
      </c>
      <c r="B11" s="274">
        <v>13455</v>
      </c>
      <c r="C11" s="379" t="s">
        <v>674</v>
      </c>
      <c r="D11" s="379"/>
      <c r="E11" s="273" t="s">
        <v>675</v>
      </c>
      <c r="F11" s="274">
        <v>25875</v>
      </c>
      <c r="G11" s="271"/>
    </row>
    <row r="12" spans="1:26" s="272" customFormat="1" ht="15.75" customHeight="1" x14ac:dyDescent="0.2">
      <c r="A12" s="273" t="s">
        <v>676</v>
      </c>
      <c r="B12" s="274">
        <v>17595</v>
      </c>
      <c r="C12" s="273" t="s">
        <v>677</v>
      </c>
      <c r="D12" s="274">
        <v>12940</v>
      </c>
      <c r="E12" s="273" t="s">
        <v>678</v>
      </c>
      <c r="F12" s="274">
        <v>26910</v>
      </c>
      <c r="G12" s="271"/>
    </row>
    <row r="13" spans="1:26" s="272" customFormat="1" ht="15.75" customHeight="1" x14ac:dyDescent="0.2">
      <c r="A13" s="273" t="s">
        <v>679</v>
      </c>
      <c r="B13" s="274">
        <v>25875</v>
      </c>
      <c r="C13" s="273" t="s">
        <v>680</v>
      </c>
      <c r="D13" s="274">
        <v>17100</v>
      </c>
      <c r="E13" s="273" t="s">
        <v>681</v>
      </c>
      <c r="F13" s="274">
        <v>30015</v>
      </c>
      <c r="G13" s="271"/>
    </row>
    <row r="14" spans="1:26" s="272" customFormat="1" ht="15.75" customHeight="1" x14ac:dyDescent="0.2">
      <c r="A14" s="273" t="s">
        <v>682</v>
      </c>
      <c r="B14" s="274">
        <v>43470</v>
      </c>
      <c r="C14" s="273" t="s">
        <v>683</v>
      </c>
      <c r="D14" s="274">
        <v>22770</v>
      </c>
      <c r="E14" s="273" t="s">
        <v>684</v>
      </c>
      <c r="F14" s="274">
        <v>42435</v>
      </c>
      <c r="G14" s="271"/>
    </row>
    <row r="15" spans="1:26" s="272" customFormat="1" ht="15.75" customHeight="1" x14ac:dyDescent="0.2">
      <c r="A15" s="273" t="s">
        <v>685</v>
      </c>
      <c r="B15" s="274">
        <v>8600</v>
      </c>
      <c r="C15" s="273" t="s">
        <v>686</v>
      </c>
      <c r="D15" s="274">
        <v>35707</v>
      </c>
      <c r="E15" s="273" t="s">
        <v>687</v>
      </c>
      <c r="F15" s="274">
        <v>42435</v>
      </c>
      <c r="G15" s="271"/>
    </row>
    <row r="16" spans="1:26" s="272" customFormat="1" ht="15.75" customHeight="1" x14ac:dyDescent="0.2">
      <c r="A16" s="273" t="s">
        <v>688</v>
      </c>
      <c r="B16" s="274">
        <v>9250</v>
      </c>
      <c r="C16" s="273" t="s">
        <v>689</v>
      </c>
      <c r="D16" s="274">
        <v>57960</v>
      </c>
      <c r="E16" s="273" t="s">
        <v>690</v>
      </c>
      <c r="F16" s="274">
        <v>67275</v>
      </c>
      <c r="G16" s="271"/>
    </row>
    <row r="17" spans="1:7" s="272" customFormat="1" ht="15.75" customHeight="1" x14ac:dyDescent="0.2">
      <c r="A17" s="273" t="s">
        <v>691</v>
      </c>
      <c r="B17" s="274">
        <v>11100</v>
      </c>
      <c r="C17" s="273" t="s">
        <v>692</v>
      </c>
      <c r="D17" s="274">
        <v>92632</v>
      </c>
      <c r="E17" s="273" t="s">
        <v>693</v>
      </c>
      <c r="F17" s="275" t="s">
        <v>694</v>
      </c>
      <c r="G17" s="271"/>
    </row>
    <row r="18" spans="1:7" s="272" customFormat="1" ht="15.75" customHeight="1" x14ac:dyDescent="0.2">
      <c r="A18" s="273" t="s">
        <v>695</v>
      </c>
      <c r="B18" s="274">
        <v>13980</v>
      </c>
      <c r="C18" s="273" t="s">
        <v>696</v>
      </c>
      <c r="D18" s="274">
        <v>160000</v>
      </c>
      <c r="E18" s="273" t="s">
        <v>697</v>
      </c>
      <c r="F18" s="275" t="s">
        <v>694</v>
      </c>
      <c r="G18" s="271"/>
    </row>
    <row r="19" spans="1:7" s="272" customFormat="1" ht="15.75" customHeight="1" x14ac:dyDescent="0.2">
      <c r="A19" s="377" t="s">
        <v>698</v>
      </c>
      <c r="B19" s="377"/>
      <c r="C19" s="273" t="s">
        <v>699</v>
      </c>
      <c r="D19" s="275">
        <v>175000</v>
      </c>
      <c r="E19" s="273" t="s">
        <v>700</v>
      </c>
      <c r="F19" s="275" t="s">
        <v>694</v>
      </c>
      <c r="G19" s="271"/>
    </row>
    <row r="20" spans="1:7" s="272" customFormat="1" ht="15.75" customHeight="1" x14ac:dyDescent="0.2">
      <c r="A20" s="273" t="s">
        <v>701</v>
      </c>
      <c r="B20" s="274">
        <v>25875</v>
      </c>
      <c r="C20" s="273" t="s">
        <v>702</v>
      </c>
      <c r="D20" s="275">
        <v>280000</v>
      </c>
      <c r="E20" s="273" t="s">
        <v>703</v>
      </c>
      <c r="F20" s="274">
        <v>95220</v>
      </c>
      <c r="G20" s="271"/>
    </row>
    <row r="21" spans="1:7" s="272" customFormat="1" ht="15.75" customHeight="1" x14ac:dyDescent="0.2">
      <c r="A21" s="273" t="s">
        <v>704</v>
      </c>
      <c r="B21" s="274">
        <v>39330</v>
      </c>
      <c r="C21" s="273" t="s">
        <v>705</v>
      </c>
      <c r="D21" s="275">
        <v>360000</v>
      </c>
      <c r="E21" s="379" t="s">
        <v>706</v>
      </c>
      <c r="F21" s="379"/>
      <c r="G21" s="271"/>
    </row>
    <row r="22" spans="1:7" s="272" customFormat="1" ht="15.75" customHeight="1" x14ac:dyDescent="0.2">
      <c r="A22" s="273" t="s">
        <v>707</v>
      </c>
      <c r="B22" s="274">
        <v>47610</v>
      </c>
      <c r="C22" s="379" t="s">
        <v>708</v>
      </c>
      <c r="D22" s="379"/>
      <c r="E22" s="273" t="s">
        <v>709</v>
      </c>
      <c r="F22" s="274">
        <v>27945</v>
      </c>
      <c r="G22" s="271"/>
    </row>
    <row r="23" spans="1:7" s="272" customFormat="1" ht="15.75" customHeight="1" x14ac:dyDescent="0.2">
      <c r="A23" s="273" t="s">
        <v>710</v>
      </c>
      <c r="B23" s="274">
        <v>55890</v>
      </c>
      <c r="C23" s="273" t="s">
        <v>711</v>
      </c>
      <c r="D23" s="274">
        <v>25875</v>
      </c>
      <c r="E23" s="273" t="s">
        <v>712</v>
      </c>
      <c r="F23" s="274">
        <v>33120</v>
      </c>
      <c r="G23" s="271"/>
    </row>
    <row r="24" spans="1:7" s="272" customFormat="1" ht="15.75" customHeight="1" x14ac:dyDescent="0.2">
      <c r="A24" s="273" t="s">
        <v>713</v>
      </c>
      <c r="B24" s="274">
        <v>124200</v>
      </c>
      <c r="C24" s="273" t="s">
        <v>714</v>
      </c>
      <c r="D24" s="274">
        <v>37260</v>
      </c>
      <c r="E24" s="273" t="s">
        <v>715</v>
      </c>
      <c r="F24" s="274">
        <v>43470</v>
      </c>
      <c r="G24" s="271"/>
    </row>
    <row r="25" spans="1:7" s="272" customFormat="1" ht="15.75" customHeight="1" x14ac:dyDescent="0.2">
      <c r="A25" s="273" t="s">
        <v>716</v>
      </c>
      <c r="B25" s="275">
        <v>148000</v>
      </c>
      <c r="C25" s="273" t="s">
        <v>717</v>
      </c>
      <c r="D25" s="274">
        <v>72450</v>
      </c>
      <c r="E25" s="273" t="s">
        <v>718</v>
      </c>
      <c r="F25" s="274">
        <v>54855</v>
      </c>
      <c r="G25" s="271"/>
    </row>
    <row r="26" spans="1:7" s="272" customFormat="1" ht="15.75" customHeight="1" x14ac:dyDescent="0.2">
      <c r="A26" s="273" t="s">
        <v>719</v>
      </c>
      <c r="B26" s="275">
        <v>165000</v>
      </c>
      <c r="C26" s="273" t="s">
        <v>720</v>
      </c>
      <c r="D26" s="274">
        <v>170000</v>
      </c>
      <c r="E26" s="379" t="s">
        <v>654</v>
      </c>
      <c r="F26" s="379"/>
      <c r="G26" s="271"/>
    </row>
    <row r="27" spans="1:7" s="272" customFormat="1" ht="15.75" customHeight="1" x14ac:dyDescent="0.2">
      <c r="A27" s="273" t="s">
        <v>721</v>
      </c>
      <c r="B27" s="275">
        <v>400000</v>
      </c>
      <c r="C27" s="273" t="s">
        <v>722</v>
      </c>
      <c r="D27" s="275">
        <v>300000</v>
      </c>
      <c r="E27" s="273" t="s">
        <v>723</v>
      </c>
      <c r="F27" s="274">
        <v>18630</v>
      </c>
      <c r="G27" s="271"/>
    </row>
    <row r="28" spans="1:7" s="272" customFormat="1" ht="17.25" customHeight="1" x14ac:dyDescent="0.2">
      <c r="A28" s="377" t="s">
        <v>724</v>
      </c>
      <c r="B28" s="377"/>
      <c r="C28" s="276"/>
      <c r="D28" s="276"/>
      <c r="E28" s="273" t="s">
        <v>725</v>
      </c>
      <c r="F28" s="274">
        <v>22255</v>
      </c>
      <c r="G28" s="271"/>
    </row>
    <row r="29" spans="1:7" s="272" customFormat="1" ht="18.75" customHeight="1" x14ac:dyDescent="0.2">
      <c r="A29" s="273" t="s">
        <v>726</v>
      </c>
      <c r="B29" s="274">
        <v>36225</v>
      </c>
      <c r="C29" s="377" t="s">
        <v>727</v>
      </c>
      <c r="D29" s="377"/>
      <c r="E29" s="273" t="s">
        <v>728</v>
      </c>
      <c r="F29" s="274">
        <v>24840</v>
      </c>
      <c r="G29" s="271"/>
    </row>
    <row r="30" spans="1:7" s="272" customFormat="1" ht="15.75" customHeight="1" x14ac:dyDescent="0.2">
      <c r="A30" s="273" t="s">
        <v>729</v>
      </c>
      <c r="B30" s="274">
        <v>49680</v>
      </c>
      <c r="C30" s="273" t="s">
        <v>730</v>
      </c>
      <c r="D30" s="274">
        <v>41400</v>
      </c>
      <c r="E30" s="273" t="s">
        <v>731</v>
      </c>
      <c r="F30" s="274">
        <v>31050</v>
      </c>
      <c r="G30" s="271"/>
    </row>
    <row r="31" spans="1:7" s="272" customFormat="1" ht="15.75" customHeight="1" x14ac:dyDescent="0.2">
      <c r="A31" s="273" t="s">
        <v>732</v>
      </c>
      <c r="B31" s="274">
        <v>113850</v>
      </c>
      <c r="C31" s="273" t="s">
        <v>733</v>
      </c>
      <c r="D31" s="274">
        <v>23805</v>
      </c>
      <c r="E31" s="273" t="s">
        <v>734</v>
      </c>
      <c r="F31" s="274">
        <v>38295</v>
      </c>
      <c r="G31" s="271"/>
    </row>
    <row r="32" spans="1:7" s="272" customFormat="1" ht="15.75" customHeight="1" x14ac:dyDescent="0.2">
      <c r="A32" s="273" t="s">
        <v>735</v>
      </c>
      <c r="B32" s="274">
        <v>150000</v>
      </c>
      <c r="C32" s="273" t="s">
        <v>736</v>
      </c>
      <c r="D32" s="274">
        <v>73485</v>
      </c>
      <c r="E32" s="273" t="s">
        <v>737</v>
      </c>
      <c r="F32" s="274">
        <v>54855</v>
      </c>
      <c r="G32" s="271"/>
    </row>
    <row r="33" spans="1:7" s="272" customFormat="1" ht="15.75" customHeight="1" x14ac:dyDescent="0.2">
      <c r="A33" s="273" t="s">
        <v>738</v>
      </c>
      <c r="B33" s="275">
        <v>320000</v>
      </c>
      <c r="C33" s="273" t="s">
        <v>739</v>
      </c>
      <c r="D33" s="274">
        <v>89000</v>
      </c>
      <c r="E33" s="375"/>
      <c r="F33" s="375"/>
      <c r="G33" s="271"/>
    </row>
    <row r="34" spans="1:7" s="272" customFormat="1" ht="15.75" customHeight="1" x14ac:dyDescent="0.2">
      <c r="A34" s="273" t="s">
        <v>740</v>
      </c>
      <c r="B34" s="275" t="s">
        <v>694</v>
      </c>
      <c r="C34" s="273" t="s">
        <v>741</v>
      </c>
      <c r="D34" s="274" t="s">
        <v>742</v>
      </c>
      <c r="E34" s="378"/>
      <c r="F34" s="378"/>
      <c r="G34" s="271"/>
    </row>
    <row r="35" spans="1:7" s="272" customFormat="1" ht="15.75" customHeight="1" x14ac:dyDescent="0.2">
      <c r="A35" s="273" t="s">
        <v>743</v>
      </c>
      <c r="B35" s="275" t="s">
        <v>694</v>
      </c>
      <c r="C35" s="273" t="s">
        <v>744</v>
      </c>
      <c r="D35" s="274" t="s">
        <v>742</v>
      </c>
      <c r="E35" s="378"/>
      <c r="F35" s="378"/>
      <c r="G35" s="271"/>
    </row>
    <row r="36" spans="1:7" s="272" customFormat="1" ht="15.75" customHeight="1" x14ac:dyDescent="0.2">
      <c r="A36" s="273" t="s">
        <v>745</v>
      </c>
      <c r="B36" s="275" t="s">
        <v>694</v>
      </c>
      <c r="C36" s="273" t="s">
        <v>746</v>
      </c>
      <c r="D36" s="274" t="s">
        <v>742</v>
      </c>
      <c r="E36" s="376"/>
      <c r="F36" s="376"/>
      <c r="G36" s="271"/>
    </row>
    <row r="37" spans="1:7" s="272" customFormat="1" ht="15.75" customHeight="1" x14ac:dyDescent="0.2">
      <c r="A37" s="273" t="s">
        <v>747</v>
      </c>
      <c r="B37" s="274">
        <v>25875</v>
      </c>
      <c r="C37" s="276"/>
      <c r="D37" s="276"/>
      <c r="E37" s="376"/>
      <c r="F37" s="376"/>
      <c r="G37" s="271"/>
    </row>
    <row r="38" spans="1:7" s="272" customFormat="1" ht="19.5" customHeight="1" x14ac:dyDescent="0.2">
      <c r="A38" s="273" t="s">
        <v>748</v>
      </c>
      <c r="B38" s="274">
        <v>39330</v>
      </c>
      <c r="C38" s="377" t="s">
        <v>749</v>
      </c>
      <c r="D38" s="377"/>
      <c r="E38" s="376"/>
      <c r="F38" s="376"/>
      <c r="G38" s="271"/>
    </row>
    <row r="39" spans="1:7" s="272" customFormat="1" ht="15.75" customHeight="1" x14ac:dyDescent="0.2">
      <c r="A39" s="273" t="s">
        <v>750</v>
      </c>
      <c r="B39" s="274">
        <v>47610</v>
      </c>
      <c r="C39" s="273" t="s">
        <v>751</v>
      </c>
      <c r="D39" s="274">
        <v>77625</v>
      </c>
      <c r="E39" s="376"/>
      <c r="F39" s="376"/>
      <c r="G39" s="271"/>
    </row>
    <row r="40" spans="1:7" s="272" customFormat="1" ht="15.75" customHeight="1" x14ac:dyDescent="0.2">
      <c r="A40" s="373"/>
      <c r="B40" s="373"/>
      <c r="C40" s="273" t="s">
        <v>752</v>
      </c>
      <c r="D40" s="274">
        <v>93150</v>
      </c>
      <c r="E40" s="375"/>
      <c r="F40" s="375"/>
      <c r="G40" s="271"/>
    </row>
    <row r="41" spans="1:7" s="272" customFormat="1" ht="15.75" customHeight="1" x14ac:dyDescent="0.2">
      <c r="A41" s="375"/>
      <c r="B41" s="375"/>
      <c r="C41" s="273" t="s">
        <v>753</v>
      </c>
      <c r="D41" s="274">
        <v>124200</v>
      </c>
      <c r="E41" s="374"/>
      <c r="F41" s="374"/>
      <c r="G41" s="271"/>
    </row>
    <row r="42" spans="1:7" s="272" customFormat="1" ht="15.75" customHeight="1" x14ac:dyDescent="0.2">
      <c r="A42" s="373"/>
      <c r="B42" s="373"/>
      <c r="C42" s="273" t="s">
        <v>754</v>
      </c>
      <c r="D42" s="275">
        <v>340000</v>
      </c>
      <c r="E42" s="374"/>
      <c r="F42" s="374"/>
      <c r="G42" s="271"/>
    </row>
    <row r="43" spans="1:7" s="272" customFormat="1" ht="15.75" customHeight="1" x14ac:dyDescent="0.2">
      <c r="A43" s="375"/>
      <c r="B43" s="375"/>
      <c r="C43" s="273" t="s">
        <v>755</v>
      </c>
      <c r="D43" s="275">
        <v>390000</v>
      </c>
      <c r="E43" s="374"/>
      <c r="F43" s="374"/>
      <c r="G43" s="271"/>
    </row>
    <row r="44" spans="1:7" s="272" customFormat="1" ht="15.75" customHeight="1" x14ac:dyDescent="0.2">
      <c r="A44" s="373"/>
      <c r="B44" s="373"/>
      <c r="C44" s="273" t="s">
        <v>756</v>
      </c>
      <c r="D44" s="275">
        <v>190000</v>
      </c>
      <c r="E44" s="374"/>
      <c r="F44" s="374"/>
      <c r="G44" s="271"/>
    </row>
    <row r="45" spans="1:7" s="272" customFormat="1" ht="15.75" customHeight="1" x14ac:dyDescent="0.2">
      <c r="A45" s="375"/>
      <c r="B45" s="375"/>
      <c r="C45" s="273" t="s">
        <v>757</v>
      </c>
      <c r="D45" s="275">
        <v>640000</v>
      </c>
      <c r="E45" s="374"/>
      <c r="F45" s="374"/>
      <c r="G45" s="271"/>
    </row>
    <row r="46" spans="1:7" s="272" customFormat="1" ht="15.75" customHeight="1" x14ac:dyDescent="0.2">
      <c r="A46" s="373"/>
      <c r="B46" s="373"/>
      <c r="C46" s="273" t="s">
        <v>758</v>
      </c>
      <c r="D46" s="275">
        <v>1200000</v>
      </c>
      <c r="E46" s="374"/>
      <c r="F46" s="374"/>
      <c r="G46" s="271"/>
    </row>
    <row r="47" spans="1:7" ht="14.25" customHeight="1" x14ac:dyDescent="0.2"/>
    <row r="48" spans="1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mergeCells count="38">
    <mergeCell ref="A1:F1"/>
    <mergeCell ref="A2:F2"/>
    <mergeCell ref="A4:B4"/>
    <mergeCell ref="C4:D4"/>
    <mergeCell ref="E4:F4"/>
    <mergeCell ref="A5:B5"/>
    <mergeCell ref="C5:D5"/>
    <mergeCell ref="E5:F5"/>
    <mergeCell ref="E10:F10"/>
    <mergeCell ref="C11:D11"/>
    <mergeCell ref="A19:B19"/>
    <mergeCell ref="E21:F21"/>
    <mergeCell ref="C22:D22"/>
    <mergeCell ref="E26:F26"/>
    <mergeCell ref="A28:B28"/>
    <mergeCell ref="C29:D29"/>
    <mergeCell ref="E33:F33"/>
    <mergeCell ref="E34:F34"/>
    <mergeCell ref="E35:F35"/>
    <mergeCell ref="E36:F36"/>
    <mergeCell ref="E37:F37"/>
    <mergeCell ref="C38:D38"/>
    <mergeCell ref="E38:F38"/>
    <mergeCell ref="E39:F39"/>
    <mergeCell ref="A40:B40"/>
    <mergeCell ref="E40:F40"/>
    <mergeCell ref="A41:B41"/>
    <mergeCell ref="E41:F41"/>
    <mergeCell ref="A42:B42"/>
    <mergeCell ref="E42:F42"/>
    <mergeCell ref="A43:B43"/>
    <mergeCell ref="E43:F43"/>
    <mergeCell ref="A44:B44"/>
    <mergeCell ref="E44:F44"/>
    <mergeCell ref="A45:B45"/>
    <mergeCell ref="E45:F45"/>
    <mergeCell ref="A46:B46"/>
    <mergeCell ref="E46:F4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8576"/>
  <sheetViews>
    <sheetView topLeftCell="A25" zoomScaleNormal="100" workbookViewId="0">
      <selection activeCell="C33" sqref="C33"/>
    </sheetView>
  </sheetViews>
  <sheetFormatPr defaultRowHeight="15" x14ac:dyDescent="0.2"/>
  <cols>
    <col min="1" max="1" width="50.140625" style="277" customWidth="1"/>
    <col min="2" max="2" width="19.5703125" style="277" customWidth="1"/>
    <col min="3" max="12" width="8" style="277" customWidth="1"/>
    <col min="13" max="1025" width="17.28515625" style="277" customWidth="1"/>
  </cols>
  <sheetData>
    <row r="1" spans="1:26" ht="33.75" customHeight="1" x14ac:dyDescent="0.2">
      <c r="A1" s="334" t="s">
        <v>90</v>
      </c>
      <c r="B1" s="334"/>
    </row>
    <row r="2" spans="1:26" ht="33.75" customHeight="1" x14ac:dyDescent="0.2">
      <c r="A2" s="278" t="s">
        <v>456</v>
      </c>
      <c r="B2" s="279" t="s">
        <v>10</v>
      </c>
    </row>
    <row r="3" spans="1:26" ht="27.75" customHeight="1" x14ac:dyDescent="0.2">
      <c r="A3" s="381" t="s">
        <v>759</v>
      </c>
      <c r="B3" s="381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</row>
    <row r="4" spans="1:26" ht="16.5" customHeight="1" x14ac:dyDescent="0.2">
      <c r="A4" s="281" t="s">
        <v>760</v>
      </c>
      <c r="B4" s="282">
        <v>8450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</row>
    <row r="5" spans="1:26" ht="16.5" customHeight="1" x14ac:dyDescent="0.2">
      <c r="A5" s="281" t="s">
        <v>761</v>
      </c>
      <c r="B5" s="282">
        <v>9401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</row>
    <row r="6" spans="1:26" ht="16.5" customHeight="1" x14ac:dyDescent="0.2">
      <c r="A6" s="281" t="s">
        <v>762</v>
      </c>
      <c r="B6" s="282">
        <v>10310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ht="27.75" customHeight="1" x14ac:dyDescent="0.2">
      <c r="A7" s="381" t="s">
        <v>763</v>
      </c>
      <c r="B7" s="381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</row>
    <row r="8" spans="1:26" ht="16.5" customHeight="1" x14ac:dyDescent="0.2">
      <c r="A8" s="281" t="s">
        <v>764</v>
      </c>
      <c r="B8" s="282">
        <v>3715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</row>
    <row r="9" spans="1:26" ht="16.5" customHeight="1" x14ac:dyDescent="0.2">
      <c r="A9" s="281" t="s">
        <v>765</v>
      </c>
      <c r="B9" s="282">
        <v>4100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</row>
    <row r="10" spans="1:26" ht="16.5" customHeight="1" x14ac:dyDescent="0.2">
      <c r="A10" s="281" t="s">
        <v>766</v>
      </c>
      <c r="B10" s="282">
        <v>7600</v>
      </c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</row>
    <row r="11" spans="1:26" ht="16.5" customHeight="1" x14ac:dyDescent="0.2">
      <c r="A11" s="281" t="s">
        <v>767</v>
      </c>
      <c r="B11" s="282">
        <v>9920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</row>
    <row r="12" spans="1:26" ht="16.5" customHeight="1" x14ac:dyDescent="0.2">
      <c r="A12" s="281" t="s">
        <v>768</v>
      </c>
      <c r="B12" s="282">
        <v>21100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</row>
    <row r="13" spans="1:26" ht="16.5" customHeight="1" x14ac:dyDescent="0.2">
      <c r="A13" s="281" t="s">
        <v>769</v>
      </c>
      <c r="B13" s="281" t="s">
        <v>770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</row>
    <row r="14" spans="1:26" ht="16.5" customHeight="1" x14ac:dyDescent="0.2">
      <c r="A14" s="281" t="s">
        <v>771</v>
      </c>
      <c r="B14" s="281" t="s">
        <v>770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</row>
    <row r="15" spans="1:26" ht="16.5" customHeight="1" x14ac:dyDescent="0.2">
      <c r="A15" s="281" t="s">
        <v>772</v>
      </c>
      <c r="B15" s="281" t="s">
        <v>770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</row>
    <row r="16" spans="1:26" ht="27.75" customHeight="1" x14ac:dyDescent="0.2">
      <c r="A16" s="381" t="s">
        <v>773</v>
      </c>
      <c r="B16" s="381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</row>
    <row r="17" spans="1:26" ht="16.5" customHeight="1" x14ac:dyDescent="0.2">
      <c r="A17" s="281" t="s">
        <v>764</v>
      </c>
      <c r="B17" s="282">
        <v>11710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1:26" ht="16.5" customHeight="1" x14ac:dyDescent="0.2">
      <c r="A18" s="281" t="s">
        <v>765</v>
      </c>
      <c r="B18" s="282">
        <v>12030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1:26" ht="16.5" customHeight="1" x14ac:dyDescent="0.2">
      <c r="A19" s="281" t="s">
        <v>766</v>
      </c>
      <c r="B19" s="282">
        <v>16960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ht="16.5" customHeight="1" x14ac:dyDescent="0.2">
      <c r="A20" s="281" t="s">
        <v>767</v>
      </c>
      <c r="B20" s="282">
        <v>20230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1:26" ht="16.5" customHeight="1" x14ac:dyDescent="0.2">
      <c r="A21" s="281" t="s">
        <v>768</v>
      </c>
      <c r="B21" s="282">
        <v>31415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6" ht="27.75" customHeight="1" x14ac:dyDescent="0.2">
      <c r="A22" s="381" t="s">
        <v>774</v>
      </c>
      <c r="B22" s="381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1:26" ht="16.5" customHeight="1" x14ac:dyDescent="0.2">
      <c r="A23" s="281" t="s">
        <v>775</v>
      </c>
      <c r="B23" s="282">
        <v>4100</v>
      </c>
      <c r="C23" s="283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1:26" ht="16.5" customHeight="1" x14ac:dyDescent="0.2">
      <c r="A24" s="281" t="s">
        <v>776</v>
      </c>
      <c r="B24" s="282">
        <v>7600</v>
      </c>
      <c r="C24" s="283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1:26" ht="27.75" customHeight="1" x14ac:dyDescent="0.2">
      <c r="A25" s="381" t="s">
        <v>777</v>
      </c>
      <c r="B25" s="381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1:26" ht="16.5" customHeight="1" x14ac:dyDescent="0.2">
      <c r="A26" s="281" t="s">
        <v>778</v>
      </c>
      <c r="B26" s="282">
        <v>17170</v>
      </c>
      <c r="C26" s="283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26" ht="16.5" customHeight="1" x14ac:dyDescent="0.2">
      <c r="A27" s="281" t="s">
        <v>779</v>
      </c>
      <c r="B27" s="282">
        <v>26560</v>
      </c>
      <c r="C27" s="283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1:26" ht="16.5" customHeight="1" x14ac:dyDescent="0.2">
      <c r="A28" s="281" t="s">
        <v>780</v>
      </c>
      <c r="B28" s="382" t="s">
        <v>781</v>
      </c>
      <c r="C28" s="283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6.5" customHeight="1" x14ac:dyDescent="0.2">
      <c r="A29" s="281" t="s">
        <v>782</v>
      </c>
      <c r="B29" s="382"/>
      <c r="C29" s="283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1:26" ht="16.5" customHeight="1" x14ac:dyDescent="0.2">
      <c r="A30" s="281" t="s">
        <v>783</v>
      </c>
      <c r="B30" s="382"/>
      <c r="C30" s="283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1:26" ht="16.5" customHeight="1" x14ac:dyDescent="0.2">
      <c r="A31" s="281" t="s">
        <v>784</v>
      </c>
      <c r="B31" s="382"/>
      <c r="C31" s="283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1:26" ht="16.5" customHeight="1" x14ac:dyDescent="0.2">
      <c r="A32" s="281" t="s">
        <v>785</v>
      </c>
      <c r="B32" s="382"/>
      <c r="C32" s="283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1:26" ht="27.75" customHeight="1" x14ac:dyDescent="0.2">
      <c r="A33" s="381" t="s">
        <v>786</v>
      </c>
      <c r="B33" s="381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1:26" ht="16.5" customHeight="1" x14ac:dyDescent="0.2">
      <c r="A34" s="281" t="s">
        <v>787</v>
      </c>
      <c r="B34" s="282">
        <v>11500</v>
      </c>
      <c r="C34" s="283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1:26" ht="16.5" customHeight="1" x14ac:dyDescent="0.2">
      <c r="A35" s="281" t="s">
        <v>788</v>
      </c>
      <c r="B35" s="282">
        <v>16600</v>
      </c>
      <c r="C35" s="283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1:26" ht="27.75" customHeight="1" x14ac:dyDescent="0.2">
      <c r="A36" s="381" t="s">
        <v>789</v>
      </c>
      <c r="B36" s="381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</row>
    <row r="37" spans="1:26" ht="16.5" customHeight="1" x14ac:dyDescent="0.2">
      <c r="A37" s="281" t="s">
        <v>764</v>
      </c>
      <c r="B37" s="282">
        <v>1800</v>
      </c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1:26" ht="16.5" customHeight="1" x14ac:dyDescent="0.2">
      <c r="A38" s="281" t="s">
        <v>765</v>
      </c>
      <c r="B38" s="282">
        <v>1900</v>
      </c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</row>
    <row r="39" spans="1:26" ht="16.5" customHeight="1" x14ac:dyDescent="0.2">
      <c r="A39" s="281" t="s">
        <v>766</v>
      </c>
      <c r="B39" s="282">
        <v>3000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</row>
    <row r="40" spans="1:26" ht="16.5" customHeight="1" x14ac:dyDescent="0.2">
      <c r="A40" s="281" t="s">
        <v>767</v>
      </c>
      <c r="B40" s="282">
        <v>4400</v>
      </c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</row>
    <row r="41" spans="1:26" ht="16.5" customHeight="1" x14ac:dyDescent="0.2">
      <c r="A41" s="281" t="s">
        <v>768</v>
      </c>
      <c r="B41" s="282">
        <v>7000</v>
      </c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</row>
    <row r="42" spans="1:26" ht="12.75" customHeight="1" x14ac:dyDescent="0.2"/>
    <row r="1048576" ht="15" customHeight="1" x14ac:dyDescent="0.2"/>
  </sheetData>
  <mergeCells count="9">
    <mergeCell ref="A25:B25"/>
    <mergeCell ref="B28:B32"/>
    <mergeCell ref="A33:B33"/>
    <mergeCell ref="A36:B36"/>
    <mergeCell ref="A1:B1"/>
    <mergeCell ref="A3:B3"/>
    <mergeCell ref="A7:B7"/>
    <mergeCell ref="A16:B16"/>
    <mergeCell ref="A22:B2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8576"/>
  <sheetViews>
    <sheetView zoomScaleNormal="100" workbookViewId="0">
      <selection activeCell="H8" sqref="H8"/>
    </sheetView>
  </sheetViews>
  <sheetFormatPr defaultRowHeight="15" x14ac:dyDescent="0.2"/>
  <cols>
    <col min="1" max="1" width="9.140625" style="277" customWidth="1"/>
    <col min="2" max="2" width="13.5703125" style="277" customWidth="1"/>
    <col min="3" max="3" width="10.42578125" style="277" customWidth="1"/>
    <col min="4" max="4" width="12.28515625" style="277" customWidth="1"/>
    <col min="5" max="5" width="9.42578125" style="277" customWidth="1"/>
    <col min="6" max="6" width="15.140625" style="277" customWidth="1"/>
    <col min="7" max="9" width="9.140625" style="277" customWidth="1"/>
    <col min="10" max="1025" width="17.28515625" style="277" customWidth="1"/>
  </cols>
  <sheetData>
    <row r="1" spans="1:14" ht="31.5" customHeight="1" x14ac:dyDescent="0.2">
      <c r="A1" s="390" t="s">
        <v>90</v>
      </c>
      <c r="B1" s="390"/>
      <c r="C1" s="390"/>
      <c r="D1" s="390"/>
      <c r="E1" s="390"/>
      <c r="F1" s="390"/>
    </row>
    <row r="2" spans="1:14" ht="21.75" customHeight="1" x14ac:dyDescent="0.2">
      <c r="A2" s="385" t="s">
        <v>896</v>
      </c>
      <c r="B2" s="385"/>
      <c r="C2" s="385"/>
      <c r="D2" s="385"/>
      <c r="E2" s="385"/>
      <c r="F2" s="385"/>
      <c r="G2" s="280"/>
      <c r="H2" s="280"/>
      <c r="I2" s="280"/>
      <c r="J2" s="280"/>
      <c r="K2" s="280"/>
      <c r="L2" s="280"/>
      <c r="M2" s="280"/>
      <c r="N2" s="280"/>
    </row>
    <row r="3" spans="1:14" s="293" customFormat="1" ht="33.75" customHeight="1" x14ac:dyDescent="0.2">
      <c r="A3" s="383" t="s">
        <v>637</v>
      </c>
      <c r="B3" s="383"/>
      <c r="C3" s="292" t="s">
        <v>793</v>
      </c>
      <c r="D3" s="292" t="s">
        <v>897</v>
      </c>
      <c r="E3" s="292" t="s">
        <v>878</v>
      </c>
      <c r="F3" s="292" t="s">
        <v>10</v>
      </c>
    </row>
    <row r="4" spans="1:14" ht="15" customHeight="1" x14ac:dyDescent="0.2">
      <c r="A4" s="387" t="s">
        <v>898</v>
      </c>
      <c r="B4" s="387"/>
      <c r="C4" s="294">
        <v>1.6</v>
      </c>
      <c r="D4" s="105">
        <v>12</v>
      </c>
      <c r="E4" s="105">
        <v>30</v>
      </c>
      <c r="F4" s="388" t="s">
        <v>899</v>
      </c>
      <c r="G4" s="280"/>
      <c r="H4" s="280"/>
      <c r="I4" s="280"/>
      <c r="J4" s="280"/>
      <c r="K4" s="280"/>
      <c r="L4" s="280"/>
      <c r="M4" s="280"/>
      <c r="N4" s="280"/>
    </row>
    <row r="5" spans="1:14" ht="15" customHeight="1" x14ac:dyDescent="0.2">
      <c r="A5" s="387"/>
      <c r="B5" s="387"/>
      <c r="C5" s="294">
        <v>1.6</v>
      </c>
      <c r="D5" s="105">
        <v>20</v>
      </c>
      <c r="E5" s="105">
        <v>35</v>
      </c>
      <c r="F5" s="388"/>
      <c r="G5" s="280"/>
      <c r="H5" s="280"/>
      <c r="I5" s="280"/>
      <c r="J5" s="280"/>
      <c r="K5" s="280"/>
      <c r="L5" s="280"/>
      <c r="M5" s="280"/>
      <c r="N5" s="280"/>
    </row>
    <row r="6" spans="1:14" ht="15" customHeight="1" x14ac:dyDescent="0.2">
      <c r="A6" s="387"/>
      <c r="B6" s="387"/>
      <c r="C6" s="294">
        <v>1.6</v>
      </c>
      <c r="D6" s="295">
        <v>30</v>
      </c>
      <c r="E6" s="295">
        <v>40</v>
      </c>
      <c r="F6" s="388"/>
      <c r="G6" s="280"/>
      <c r="H6" s="280"/>
      <c r="I6" s="280"/>
      <c r="J6" s="280"/>
      <c r="K6" s="280"/>
      <c r="L6" s="280"/>
      <c r="M6" s="280"/>
      <c r="N6" s="280"/>
    </row>
    <row r="7" spans="1:14" ht="15" customHeight="1" x14ac:dyDescent="0.2">
      <c r="A7" s="387" t="s">
        <v>900</v>
      </c>
      <c r="B7" s="387"/>
      <c r="C7" s="105">
        <v>3.2</v>
      </c>
      <c r="D7" s="105">
        <v>12</v>
      </c>
      <c r="E7" s="295">
        <v>54</v>
      </c>
      <c r="F7" s="388" t="s">
        <v>901</v>
      </c>
      <c r="G7" s="280"/>
      <c r="H7" s="280"/>
      <c r="I7" s="280"/>
      <c r="J7" s="280"/>
      <c r="K7" s="280"/>
      <c r="L7" s="280"/>
      <c r="M7" s="280"/>
      <c r="N7" s="280"/>
    </row>
    <row r="8" spans="1:14" ht="15" customHeight="1" x14ac:dyDescent="0.2">
      <c r="A8" s="387"/>
      <c r="B8" s="387"/>
      <c r="C8" s="105">
        <v>3.2</v>
      </c>
      <c r="D8" s="296">
        <v>20</v>
      </c>
      <c r="E8" s="295">
        <v>58</v>
      </c>
      <c r="F8" s="388"/>
      <c r="G8" s="280"/>
      <c r="H8" s="280"/>
      <c r="I8" s="280"/>
      <c r="J8" s="280"/>
      <c r="K8" s="280"/>
      <c r="L8" s="280"/>
      <c r="M8" s="280"/>
      <c r="N8" s="280"/>
    </row>
    <row r="9" spans="1:14" ht="15" customHeight="1" x14ac:dyDescent="0.2">
      <c r="A9" s="387"/>
      <c r="B9" s="387"/>
      <c r="C9" s="105">
        <v>3.2</v>
      </c>
      <c r="D9" s="296">
        <v>30</v>
      </c>
      <c r="E9" s="105">
        <v>62</v>
      </c>
      <c r="F9" s="388"/>
      <c r="G9" s="280"/>
      <c r="H9" s="280"/>
      <c r="I9" s="280"/>
      <c r="J9" s="280"/>
      <c r="K9" s="280"/>
      <c r="L9" s="280"/>
      <c r="M9" s="280"/>
      <c r="N9" s="280"/>
    </row>
    <row r="10" spans="1:14" ht="15" customHeight="1" x14ac:dyDescent="0.2">
      <c r="A10" s="201"/>
      <c r="B10" s="201"/>
      <c r="C10" s="201"/>
      <c r="D10" s="201"/>
      <c r="E10" s="201"/>
      <c r="F10" s="201"/>
      <c r="G10" s="280"/>
      <c r="H10" s="280"/>
      <c r="I10" s="280"/>
      <c r="J10" s="280"/>
      <c r="K10" s="280"/>
      <c r="L10" s="280"/>
      <c r="M10" s="280"/>
      <c r="N10" s="280"/>
    </row>
    <row r="11" spans="1:14" ht="21.75" customHeight="1" x14ac:dyDescent="0.2">
      <c r="A11" s="385" t="s">
        <v>902</v>
      </c>
      <c r="B11" s="385"/>
      <c r="C11" s="385"/>
      <c r="D11" s="385"/>
      <c r="E11" s="385"/>
      <c r="F11" s="385"/>
      <c r="G11" s="280"/>
      <c r="H11" s="280"/>
      <c r="I11" s="280"/>
      <c r="J11" s="280"/>
      <c r="K11" s="280"/>
      <c r="L11" s="280"/>
      <c r="M11" s="280"/>
      <c r="N11" s="280"/>
    </row>
    <row r="12" spans="1:14" s="293" customFormat="1" ht="33.75" customHeight="1" x14ac:dyDescent="0.2">
      <c r="A12" s="383" t="s">
        <v>637</v>
      </c>
      <c r="B12" s="383"/>
      <c r="C12" s="292" t="s">
        <v>793</v>
      </c>
      <c r="D12" s="292" t="s">
        <v>897</v>
      </c>
      <c r="E12" s="292" t="s">
        <v>878</v>
      </c>
      <c r="F12" s="292" t="s">
        <v>10</v>
      </c>
    </row>
    <row r="13" spans="1:14" ht="15" customHeight="1" x14ac:dyDescent="0.2">
      <c r="A13" s="389" t="s">
        <v>903</v>
      </c>
      <c r="B13" s="389"/>
      <c r="C13" s="296">
        <v>0.8</v>
      </c>
      <c r="D13" s="296">
        <v>20</v>
      </c>
      <c r="E13" s="296">
        <v>16</v>
      </c>
      <c r="F13" s="297" t="s">
        <v>16</v>
      </c>
      <c r="G13" s="280"/>
      <c r="H13" s="280"/>
      <c r="I13" s="280"/>
      <c r="J13" s="280"/>
      <c r="K13" s="280"/>
      <c r="L13" s="280"/>
      <c r="M13" s="280"/>
      <c r="N13" s="280"/>
    </row>
    <row r="14" spans="1:14" ht="15" customHeight="1" x14ac:dyDescent="0.2">
      <c r="A14" s="384" t="s">
        <v>904</v>
      </c>
      <c r="B14" s="384"/>
      <c r="C14" s="298">
        <v>1.6</v>
      </c>
      <c r="D14" s="299">
        <v>20</v>
      </c>
      <c r="E14" s="299">
        <v>35</v>
      </c>
      <c r="F14" s="297" t="s">
        <v>16</v>
      </c>
      <c r="G14" s="280"/>
      <c r="H14" s="280"/>
      <c r="I14" s="280"/>
      <c r="J14" s="280"/>
      <c r="K14" s="280"/>
      <c r="L14" s="280"/>
      <c r="M14" s="280"/>
      <c r="N14" s="280"/>
    </row>
    <row r="15" spans="1:14" ht="15" customHeight="1" x14ac:dyDescent="0.2">
      <c r="A15" s="384" t="s">
        <v>905</v>
      </c>
      <c r="B15" s="384"/>
      <c r="C15" s="294">
        <v>3.2</v>
      </c>
      <c r="D15" s="105">
        <v>20</v>
      </c>
      <c r="E15" s="105">
        <v>58</v>
      </c>
      <c r="F15" s="297" t="s">
        <v>16</v>
      </c>
      <c r="G15" s="280"/>
      <c r="H15" s="280"/>
      <c r="I15" s="280"/>
      <c r="J15" s="280"/>
      <c r="K15" s="280"/>
      <c r="L15" s="280"/>
      <c r="M15" s="280"/>
      <c r="N15" s="280"/>
    </row>
    <row r="16" spans="1:14" ht="15" customHeight="1" x14ac:dyDescent="0.2">
      <c r="A16" s="384" t="s">
        <v>906</v>
      </c>
      <c r="B16" s="384"/>
      <c r="C16" s="294">
        <v>5.4</v>
      </c>
      <c r="D16" s="105">
        <v>20</v>
      </c>
      <c r="E16" s="105">
        <v>90.3</v>
      </c>
      <c r="F16" s="297" t="s">
        <v>16</v>
      </c>
      <c r="G16" s="280"/>
      <c r="H16" s="280"/>
      <c r="I16" s="280"/>
      <c r="J16" s="280"/>
      <c r="K16" s="280"/>
      <c r="L16" s="280"/>
      <c r="M16" s="280"/>
      <c r="N16" s="280"/>
    </row>
    <row r="17" spans="1:14" ht="15" customHeight="1" x14ac:dyDescent="0.2">
      <c r="A17" s="201"/>
      <c r="B17" s="201"/>
      <c r="C17" s="201"/>
      <c r="D17" s="201"/>
      <c r="E17" s="201"/>
      <c r="F17" s="201"/>
      <c r="G17" s="280"/>
      <c r="H17" s="280"/>
      <c r="I17" s="280"/>
      <c r="J17" s="280"/>
      <c r="K17" s="280"/>
      <c r="L17" s="280"/>
      <c r="M17" s="280"/>
      <c r="N17" s="280"/>
    </row>
    <row r="18" spans="1:14" ht="21.75" customHeight="1" x14ac:dyDescent="0.2">
      <c r="A18" s="385" t="s">
        <v>907</v>
      </c>
      <c r="B18" s="385"/>
      <c r="C18" s="385"/>
      <c r="D18" s="385"/>
      <c r="E18" s="385"/>
      <c r="F18" s="385"/>
      <c r="G18" s="280"/>
      <c r="H18" s="280"/>
      <c r="I18" s="280"/>
      <c r="J18" s="280"/>
      <c r="K18" s="280"/>
      <c r="L18" s="280"/>
      <c r="M18" s="280"/>
      <c r="N18" s="280"/>
    </row>
    <row r="19" spans="1:14" s="293" customFormat="1" ht="45.75" customHeight="1" x14ac:dyDescent="0.2">
      <c r="A19" s="383" t="s">
        <v>637</v>
      </c>
      <c r="B19" s="383"/>
      <c r="C19" s="292" t="s">
        <v>908</v>
      </c>
      <c r="D19" s="292" t="s">
        <v>897</v>
      </c>
      <c r="E19" s="292" t="s">
        <v>878</v>
      </c>
      <c r="F19" s="292" t="s">
        <v>10</v>
      </c>
    </row>
    <row r="20" spans="1:14" ht="15.75" customHeight="1" x14ac:dyDescent="0.2">
      <c r="A20" s="387" t="s">
        <v>909</v>
      </c>
      <c r="B20" s="387"/>
      <c r="C20" s="296">
        <v>0.25</v>
      </c>
      <c r="D20" s="300">
        <v>10</v>
      </c>
      <c r="E20" s="296">
        <v>5</v>
      </c>
      <c r="F20" s="297">
        <v>6037</v>
      </c>
      <c r="G20" s="280"/>
      <c r="H20" s="280"/>
      <c r="I20" s="280"/>
      <c r="J20" s="280"/>
      <c r="K20" s="280"/>
      <c r="L20" s="280"/>
      <c r="M20" s="280"/>
      <c r="N20" s="280"/>
    </row>
    <row r="21" spans="1:14" ht="15" customHeight="1" x14ac:dyDescent="0.2">
      <c r="A21" s="384" t="s">
        <v>910</v>
      </c>
      <c r="B21" s="384"/>
      <c r="C21" s="296">
        <v>0.5</v>
      </c>
      <c r="D21" s="296">
        <v>15</v>
      </c>
      <c r="E21" s="296">
        <v>15</v>
      </c>
      <c r="F21" s="297" t="s">
        <v>16</v>
      </c>
      <c r="G21" s="280"/>
      <c r="H21" s="280"/>
      <c r="I21" s="280"/>
      <c r="J21" s="280"/>
      <c r="K21" s="280"/>
      <c r="L21" s="280"/>
      <c r="M21" s="280"/>
      <c r="N21" s="280"/>
    </row>
    <row r="22" spans="1:14" ht="15" customHeight="1" x14ac:dyDescent="0.2">
      <c r="A22" s="384" t="s">
        <v>911</v>
      </c>
      <c r="B22" s="384"/>
      <c r="C22" s="296">
        <v>1.5</v>
      </c>
      <c r="D22" s="296">
        <v>45</v>
      </c>
      <c r="E22" s="296">
        <v>73</v>
      </c>
      <c r="F22" s="297" t="s">
        <v>16</v>
      </c>
      <c r="G22" s="280"/>
      <c r="H22" s="280"/>
      <c r="I22" s="280"/>
      <c r="J22" s="280"/>
      <c r="K22" s="280"/>
      <c r="L22" s="280"/>
      <c r="M22" s="280"/>
      <c r="N22" s="280"/>
    </row>
    <row r="23" spans="1:14" ht="15" customHeight="1" x14ac:dyDescent="0.2">
      <c r="A23" s="384" t="s">
        <v>912</v>
      </c>
      <c r="B23" s="384"/>
      <c r="C23" s="296">
        <v>0.63</v>
      </c>
      <c r="D23" s="296">
        <v>6</v>
      </c>
      <c r="E23" s="296">
        <v>8</v>
      </c>
      <c r="F23" s="297">
        <v>5820</v>
      </c>
      <c r="G23" s="280"/>
      <c r="H23" s="280"/>
      <c r="I23" s="280"/>
      <c r="J23" s="280"/>
      <c r="K23" s="280"/>
      <c r="L23" s="280"/>
      <c r="M23" s="280"/>
      <c r="N23" s="280"/>
    </row>
    <row r="24" spans="1:14" ht="15" customHeight="1" x14ac:dyDescent="0.2">
      <c r="A24" s="384" t="s">
        <v>913</v>
      </c>
      <c r="B24" s="384"/>
      <c r="C24" s="301">
        <v>1.6</v>
      </c>
      <c r="D24" s="301">
        <v>6</v>
      </c>
      <c r="E24" s="301">
        <v>12</v>
      </c>
      <c r="F24" s="302">
        <v>8429</v>
      </c>
      <c r="G24" s="280"/>
      <c r="H24" s="280"/>
      <c r="I24" s="280"/>
      <c r="J24" s="280"/>
      <c r="K24" s="280"/>
      <c r="L24" s="280"/>
      <c r="M24" s="280"/>
      <c r="N24" s="280"/>
    </row>
    <row r="25" spans="1:14" ht="15" customHeight="1" x14ac:dyDescent="0.2">
      <c r="A25" s="384" t="s">
        <v>914</v>
      </c>
      <c r="B25" s="384"/>
      <c r="C25" s="301">
        <v>1</v>
      </c>
      <c r="D25" s="301">
        <v>40</v>
      </c>
      <c r="E25" s="301">
        <v>33</v>
      </c>
      <c r="F25" s="302">
        <v>19979</v>
      </c>
      <c r="G25" s="280"/>
      <c r="H25" s="280"/>
      <c r="I25" s="280"/>
      <c r="J25" s="280"/>
      <c r="K25" s="280"/>
      <c r="L25" s="280"/>
      <c r="M25" s="280"/>
      <c r="N25" s="280"/>
    </row>
    <row r="26" spans="1:14" ht="15" customHeight="1" x14ac:dyDescent="0.2">
      <c r="A26" s="386" t="s">
        <v>915</v>
      </c>
      <c r="B26" s="386"/>
      <c r="C26" s="301">
        <v>1</v>
      </c>
      <c r="D26" s="301" t="s">
        <v>105</v>
      </c>
      <c r="E26" s="301">
        <v>79</v>
      </c>
      <c r="F26" s="302">
        <v>36799</v>
      </c>
      <c r="G26" s="280"/>
      <c r="H26" s="280"/>
      <c r="I26" s="280"/>
      <c r="J26" s="280"/>
      <c r="K26" s="280"/>
      <c r="L26" s="280"/>
      <c r="M26" s="280"/>
      <c r="N26" s="280"/>
    </row>
    <row r="27" spans="1:14" ht="15" customHeight="1" x14ac:dyDescent="0.2">
      <c r="A27" s="384" t="s">
        <v>916</v>
      </c>
      <c r="B27" s="384"/>
      <c r="C27" s="296">
        <v>2</v>
      </c>
      <c r="D27" s="296" t="s">
        <v>105</v>
      </c>
      <c r="E27" s="296">
        <v>180</v>
      </c>
      <c r="F27" s="297">
        <v>67914</v>
      </c>
      <c r="G27" s="280"/>
      <c r="H27" s="280"/>
      <c r="I27" s="280"/>
      <c r="J27" s="280"/>
      <c r="K27" s="280"/>
      <c r="L27" s="280"/>
      <c r="M27" s="280"/>
      <c r="N27" s="280"/>
    </row>
    <row r="28" spans="1:14" ht="15" customHeight="1" x14ac:dyDescent="0.2">
      <c r="A28" s="384" t="s">
        <v>917</v>
      </c>
      <c r="B28" s="384"/>
      <c r="C28" s="296">
        <v>3</v>
      </c>
      <c r="D28" s="296" t="s">
        <v>105</v>
      </c>
      <c r="E28" s="296">
        <v>240</v>
      </c>
      <c r="F28" s="297">
        <v>81880</v>
      </c>
      <c r="G28" s="280"/>
      <c r="H28" s="280"/>
      <c r="I28" s="280"/>
      <c r="J28" s="280"/>
      <c r="K28" s="280"/>
      <c r="L28" s="280"/>
      <c r="M28" s="280"/>
      <c r="N28" s="280"/>
    </row>
    <row r="29" spans="1:14" ht="15" customHeight="1" x14ac:dyDescent="0.2">
      <c r="A29" s="384" t="s">
        <v>918</v>
      </c>
      <c r="B29" s="384"/>
      <c r="C29" s="296">
        <v>5</v>
      </c>
      <c r="D29" s="296" t="s">
        <v>105</v>
      </c>
      <c r="E29" s="296">
        <v>320</v>
      </c>
      <c r="F29" s="297">
        <v>121000</v>
      </c>
      <c r="G29" s="280"/>
      <c r="H29" s="280"/>
      <c r="I29" s="280"/>
      <c r="J29" s="280"/>
      <c r="K29" s="280"/>
      <c r="L29" s="280"/>
      <c r="M29" s="280"/>
      <c r="N29" s="280"/>
    </row>
    <row r="30" spans="1:14" ht="15" customHeight="1" x14ac:dyDescent="0.2">
      <c r="A30" s="384" t="s">
        <v>919</v>
      </c>
      <c r="B30" s="384"/>
      <c r="C30" s="296">
        <v>1</v>
      </c>
      <c r="D30" s="296">
        <v>40</v>
      </c>
      <c r="E30" s="296">
        <v>24</v>
      </c>
      <c r="F30" s="297">
        <v>16507</v>
      </c>
      <c r="G30" s="280"/>
      <c r="H30" s="280"/>
      <c r="I30" s="280"/>
      <c r="J30" s="280"/>
      <c r="K30" s="280"/>
      <c r="L30" s="280"/>
      <c r="M30" s="280"/>
      <c r="N30" s="280"/>
    </row>
    <row r="31" spans="1:14" ht="15" customHeight="1" x14ac:dyDescent="0.2">
      <c r="A31" s="384" t="s">
        <v>920</v>
      </c>
      <c r="B31" s="384"/>
      <c r="C31" s="296">
        <v>1.5</v>
      </c>
      <c r="D31" s="296">
        <v>40</v>
      </c>
      <c r="E31" s="296">
        <v>32</v>
      </c>
      <c r="F31" s="297">
        <v>18070</v>
      </c>
      <c r="G31" s="280"/>
      <c r="H31" s="280"/>
      <c r="I31" s="280"/>
      <c r="J31" s="280"/>
      <c r="K31" s="280"/>
      <c r="L31" s="280"/>
      <c r="M31" s="280"/>
      <c r="N31" s="280"/>
    </row>
    <row r="32" spans="1:14" ht="15" customHeight="1" x14ac:dyDescent="0.2">
      <c r="A32" s="384" t="s">
        <v>921</v>
      </c>
      <c r="B32" s="384"/>
      <c r="C32" s="296">
        <v>0.25</v>
      </c>
      <c r="D32" s="296">
        <v>25</v>
      </c>
      <c r="E32" s="296">
        <v>11</v>
      </c>
      <c r="F32" s="297">
        <v>7587</v>
      </c>
      <c r="G32" s="280"/>
      <c r="H32" s="280"/>
      <c r="I32" s="280"/>
      <c r="J32" s="280"/>
      <c r="K32" s="280"/>
      <c r="L32" s="280"/>
      <c r="M32" s="280"/>
      <c r="N32" s="280"/>
    </row>
    <row r="33" spans="1:14" ht="15" customHeight="1" x14ac:dyDescent="0.2">
      <c r="A33" s="384" t="s">
        <v>922</v>
      </c>
      <c r="B33" s="384"/>
      <c r="C33" s="296">
        <v>0.5</v>
      </c>
      <c r="D33" s="296">
        <v>4</v>
      </c>
      <c r="E33" s="296">
        <v>6</v>
      </c>
      <c r="F33" s="297">
        <v>10500</v>
      </c>
      <c r="G33" s="280"/>
      <c r="H33" s="280"/>
      <c r="I33" s="280"/>
      <c r="J33" s="280"/>
      <c r="K33" s="280"/>
      <c r="L33" s="280"/>
      <c r="M33" s="280"/>
      <c r="N33" s="280"/>
    </row>
    <row r="34" spans="1:14" ht="12.75" customHeight="1" x14ac:dyDescent="0.2">
      <c r="A34" s="201"/>
      <c r="B34" s="201"/>
      <c r="C34" s="201"/>
      <c r="D34" s="201"/>
      <c r="E34" s="201"/>
      <c r="F34" s="201"/>
      <c r="G34" s="280"/>
      <c r="H34" s="280"/>
      <c r="I34" s="280"/>
      <c r="J34" s="280"/>
      <c r="K34" s="280"/>
      <c r="L34" s="280"/>
      <c r="M34" s="280"/>
      <c r="N34" s="280"/>
    </row>
    <row r="35" spans="1:14" ht="21.75" customHeight="1" x14ac:dyDescent="0.2">
      <c r="A35" s="385" t="s">
        <v>923</v>
      </c>
      <c r="B35" s="385"/>
      <c r="C35" s="385"/>
      <c r="D35" s="385"/>
      <c r="E35" s="385"/>
      <c r="F35" s="385"/>
      <c r="G35" s="280"/>
      <c r="H35" s="280"/>
      <c r="I35" s="280"/>
      <c r="J35" s="280"/>
      <c r="K35" s="280"/>
      <c r="L35" s="280"/>
      <c r="M35" s="280"/>
      <c r="N35" s="280"/>
    </row>
    <row r="36" spans="1:14" s="293" customFormat="1" ht="46.5" customHeight="1" x14ac:dyDescent="0.2">
      <c r="A36" s="383" t="s">
        <v>637</v>
      </c>
      <c r="B36" s="383"/>
      <c r="C36" s="292" t="s">
        <v>908</v>
      </c>
      <c r="D36" s="292" t="s">
        <v>897</v>
      </c>
      <c r="E36" s="292" t="s">
        <v>878</v>
      </c>
      <c r="F36" s="292" t="s">
        <v>10</v>
      </c>
    </row>
    <row r="37" spans="1:14" ht="14.25" customHeight="1" x14ac:dyDescent="0.2">
      <c r="A37" s="384" t="s">
        <v>924</v>
      </c>
      <c r="B37" s="384"/>
      <c r="C37" s="296">
        <v>0.25</v>
      </c>
      <c r="D37" s="296">
        <v>20</v>
      </c>
      <c r="E37" s="296">
        <v>10</v>
      </c>
      <c r="F37" s="303" t="s">
        <v>16</v>
      </c>
      <c r="G37" s="280"/>
      <c r="H37" s="280"/>
      <c r="I37" s="280"/>
      <c r="J37" s="280"/>
      <c r="K37" s="280"/>
      <c r="L37" s="280"/>
      <c r="M37" s="280"/>
      <c r="N37" s="280"/>
    </row>
    <row r="38" spans="1:14" ht="14.25" customHeight="1" x14ac:dyDescent="0.2">
      <c r="A38" s="384" t="s">
        <v>925</v>
      </c>
      <c r="B38" s="384"/>
      <c r="C38" s="296">
        <v>0.5</v>
      </c>
      <c r="D38" s="296">
        <v>25</v>
      </c>
      <c r="E38" s="296">
        <v>16</v>
      </c>
      <c r="F38" s="303" t="s">
        <v>16</v>
      </c>
      <c r="G38" s="280"/>
      <c r="H38" s="280"/>
      <c r="I38" s="280"/>
      <c r="J38" s="280"/>
      <c r="K38" s="280"/>
      <c r="L38" s="280"/>
      <c r="M38" s="280"/>
      <c r="N38" s="280"/>
    </row>
    <row r="39" spans="1:14" ht="14.25" customHeight="1" x14ac:dyDescent="0.2">
      <c r="A39" s="384" t="s">
        <v>926</v>
      </c>
      <c r="B39" s="384"/>
      <c r="C39" s="296">
        <v>1</v>
      </c>
      <c r="D39" s="296">
        <v>30</v>
      </c>
      <c r="E39" s="296">
        <v>40</v>
      </c>
      <c r="F39" s="303" t="s">
        <v>16</v>
      </c>
      <c r="G39" s="280"/>
      <c r="H39" s="280"/>
      <c r="I39" s="280"/>
      <c r="J39" s="280"/>
      <c r="K39" s="280"/>
      <c r="L39" s="280"/>
      <c r="M39" s="280"/>
      <c r="N39" s="280"/>
    </row>
    <row r="40" spans="1:14" ht="14.25" customHeight="1" x14ac:dyDescent="0.2">
      <c r="A40" s="384" t="s">
        <v>927</v>
      </c>
      <c r="B40" s="384"/>
      <c r="C40" s="296">
        <v>2</v>
      </c>
      <c r="D40" s="296">
        <v>30</v>
      </c>
      <c r="E40" s="296">
        <v>67</v>
      </c>
      <c r="F40" s="303" t="s">
        <v>16</v>
      </c>
      <c r="G40" s="280"/>
      <c r="H40" s="280"/>
      <c r="I40" s="280"/>
      <c r="J40" s="280"/>
      <c r="K40" s="280"/>
      <c r="L40" s="280"/>
      <c r="M40" s="280"/>
      <c r="N40" s="280"/>
    </row>
    <row r="41" spans="1:14" ht="12.75" customHeight="1" x14ac:dyDescent="0.2">
      <c r="A41" s="201"/>
      <c r="B41" s="201"/>
      <c r="C41" s="201"/>
      <c r="D41" s="201"/>
      <c r="E41" s="201"/>
      <c r="F41" s="201"/>
      <c r="G41" s="280"/>
      <c r="H41" s="280"/>
      <c r="I41" s="280"/>
      <c r="J41" s="280"/>
      <c r="K41" s="280"/>
      <c r="L41" s="280"/>
      <c r="M41" s="280"/>
      <c r="N41" s="280"/>
    </row>
    <row r="42" spans="1:14" ht="12.75" customHeight="1" x14ac:dyDescent="0.2">
      <c r="A42" s="201"/>
      <c r="B42" s="201"/>
      <c r="C42" s="201"/>
      <c r="D42" s="201"/>
      <c r="E42" s="201"/>
      <c r="F42" s="201"/>
      <c r="G42" s="280"/>
      <c r="H42" s="280"/>
      <c r="I42" s="280"/>
      <c r="J42" s="280"/>
      <c r="K42" s="280"/>
      <c r="L42" s="280"/>
      <c r="M42" s="280"/>
      <c r="N42" s="280"/>
    </row>
    <row r="1048576" ht="15" customHeight="1" x14ac:dyDescent="0.2"/>
  </sheetData>
  <mergeCells count="35">
    <mergeCell ref="A1:F1"/>
    <mergeCell ref="A2:F2"/>
    <mergeCell ref="A3:B3"/>
    <mergeCell ref="A4:B6"/>
    <mergeCell ref="F4:F6"/>
    <mergeCell ref="A7:B9"/>
    <mergeCell ref="F7:F9"/>
    <mergeCell ref="A11:F11"/>
    <mergeCell ref="A12:B12"/>
    <mergeCell ref="A13:B13"/>
    <mergeCell ref="A14:B14"/>
    <mergeCell ref="A15:B15"/>
    <mergeCell ref="A16:B16"/>
    <mergeCell ref="A18:F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F35"/>
    <mergeCell ref="A36:B36"/>
    <mergeCell ref="A37:B37"/>
    <mergeCell ref="A38:B38"/>
    <mergeCell ref="A39:B39"/>
    <mergeCell ref="A40:B4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workbookViewId="0">
      <selection activeCell="O27" sqref="O27"/>
    </sheetView>
  </sheetViews>
  <sheetFormatPr defaultRowHeight="12.75" x14ac:dyDescent="0.2"/>
  <cols>
    <col min="2" max="2" width="20.7109375" customWidth="1"/>
    <col min="10" max="10" width="12.42578125" customWidth="1"/>
  </cols>
  <sheetData>
    <row r="1" spans="1:10" x14ac:dyDescent="0.2">
      <c r="A1" s="393" t="s">
        <v>790</v>
      </c>
      <c r="B1" s="393"/>
      <c r="C1" s="393"/>
      <c r="D1" s="393"/>
      <c r="E1" s="393"/>
      <c r="F1" s="393"/>
      <c r="G1" s="393"/>
      <c r="H1" s="393"/>
      <c r="I1" s="393"/>
      <c r="J1" s="393"/>
    </row>
    <row r="2" spans="1:10" x14ac:dyDescent="0.2">
      <c r="A2" s="394" t="s">
        <v>90</v>
      </c>
      <c r="B2" s="394"/>
      <c r="C2" s="394"/>
      <c r="D2" s="394"/>
      <c r="E2" s="394"/>
      <c r="F2" s="394"/>
      <c r="G2" s="394"/>
      <c r="H2" s="394"/>
      <c r="I2" s="394"/>
      <c r="J2" s="394"/>
    </row>
    <row r="3" spans="1:10" x14ac:dyDescent="0.2">
      <c r="A3" s="358" t="s">
        <v>791</v>
      </c>
      <c r="B3" s="358"/>
      <c r="C3" s="358"/>
      <c r="D3" s="358"/>
      <c r="E3" s="358"/>
      <c r="F3" s="358"/>
      <c r="G3" s="358"/>
      <c r="H3" s="358"/>
      <c r="I3" s="358"/>
      <c r="J3" s="358"/>
    </row>
    <row r="4" spans="1:10" ht="51" x14ac:dyDescent="0.2">
      <c r="A4" s="255" t="s">
        <v>245</v>
      </c>
      <c r="B4" s="255" t="s">
        <v>637</v>
      </c>
      <c r="C4" s="255" t="s">
        <v>792</v>
      </c>
      <c r="D4" s="255" t="s">
        <v>793</v>
      </c>
      <c r="E4" s="255" t="s">
        <v>794</v>
      </c>
      <c r="F4" s="255" t="s">
        <v>795</v>
      </c>
      <c r="G4" s="255" t="s">
        <v>796</v>
      </c>
      <c r="H4" s="255" t="s">
        <v>797</v>
      </c>
      <c r="I4" s="255" t="s">
        <v>798</v>
      </c>
      <c r="J4" s="284" t="s">
        <v>10</v>
      </c>
    </row>
    <row r="5" spans="1:10" x14ac:dyDescent="0.2">
      <c r="A5" s="285">
        <v>1</v>
      </c>
      <c r="B5" s="286" t="s">
        <v>799</v>
      </c>
      <c r="C5" s="285">
        <v>220</v>
      </c>
      <c r="D5" s="285">
        <v>0.25</v>
      </c>
      <c r="E5" s="285">
        <v>50</v>
      </c>
      <c r="F5" s="285">
        <v>5.0999999999999996</v>
      </c>
      <c r="G5" s="285">
        <v>0.24</v>
      </c>
      <c r="H5" s="285">
        <v>1.5</v>
      </c>
      <c r="I5" s="285" t="s">
        <v>800</v>
      </c>
      <c r="J5" s="275" t="s">
        <v>801</v>
      </c>
    </row>
    <row r="6" spans="1:10" x14ac:dyDescent="0.2">
      <c r="A6" s="285">
        <v>2</v>
      </c>
      <c r="B6" s="286" t="s">
        <v>802</v>
      </c>
      <c r="C6" s="285">
        <v>380</v>
      </c>
      <c r="D6" s="285">
        <v>0.2</v>
      </c>
      <c r="E6" s="285">
        <v>50</v>
      </c>
      <c r="F6" s="285">
        <v>5.0999999999999996</v>
      </c>
      <c r="G6" s="285">
        <v>0.24</v>
      </c>
      <c r="H6" s="285">
        <v>1.5</v>
      </c>
      <c r="I6" s="285" t="s">
        <v>800</v>
      </c>
      <c r="J6" s="275">
        <v>53070</v>
      </c>
    </row>
    <row r="7" spans="1:10" x14ac:dyDescent="0.2">
      <c r="A7" s="285">
        <v>3</v>
      </c>
      <c r="B7" s="286" t="s">
        <v>803</v>
      </c>
      <c r="C7" s="285">
        <v>220</v>
      </c>
      <c r="D7" s="285">
        <v>0.3</v>
      </c>
      <c r="E7" s="285">
        <v>150</v>
      </c>
      <c r="F7" s="285">
        <v>5.0999999999999996</v>
      </c>
      <c r="G7" s="285">
        <v>0.34</v>
      </c>
      <c r="H7" s="285">
        <v>1.5</v>
      </c>
      <c r="I7" s="285" t="s">
        <v>800</v>
      </c>
      <c r="J7" s="275" t="s">
        <v>801</v>
      </c>
    </row>
    <row r="8" spans="1:10" x14ac:dyDescent="0.2">
      <c r="A8" s="285">
        <v>4</v>
      </c>
      <c r="B8" s="286" t="s">
        <v>804</v>
      </c>
      <c r="C8" s="285">
        <v>380</v>
      </c>
      <c r="D8" s="285">
        <v>0.35</v>
      </c>
      <c r="E8" s="285">
        <v>150</v>
      </c>
      <c r="F8" s="285">
        <v>5.0999999999999996</v>
      </c>
      <c r="G8" s="285">
        <v>0.34</v>
      </c>
      <c r="H8" s="285">
        <v>1.5</v>
      </c>
      <c r="I8" s="285" t="s">
        <v>800</v>
      </c>
      <c r="J8" s="275">
        <v>50000</v>
      </c>
    </row>
    <row r="9" spans="1:10" x14ac:dyDescent="0.2">
      <c r="A9" s="285">
        <v>5</v>
      </c>
      <c r="B9" s="286" t="s">
        <v>805</v>
      </c>
      <c r="C9" s="285">
        <v>380</v>
      </c>
      <c r="D9" s="285">
        <v>0.5</v>
      </c>
      <c r="E9" s="285">
        <v>130</v>
      </c>
      <c r="F9" s="285">
        <v>6.9</v>
      </c>
      <c r="G9" s="285">
        <v>0.34</v>
      </c>
      <c r="H9" s="285">
        <v>2.2000000000000002</v>
      </c>
      <c r="I9" s="285" t="s">
        <v>800</v>
      </c>
      <c r="J9" s="275">
        <v>60000</v>
      </c>
    </row>
    <row r="10" spans="1:10" x14ac:dyDescent="0.2">
      <c r="A10" s="285">
        <v>6</v>
      </c>
      <c r="B10" s="257" t="s">
        <v>806</v>
      </c>
      <c r="C10" s="175">
        <v>380</v>
      </c>
      <c r="D10" s="175">
        <v>0.42</v>
      </c>
      <c r="E10" s="175">
        <v>80</v>
      </c>
      <c r="F10" s="175">
        <v>6.9</v>
      </c>
      <c r="G10" s="175">
        <v>0.72</v>
      </c>
      <c r="H10" s="175">
        <v>3.2</v>
      </c>
      <c r="I10" s="175" t="s">
        <v>800</v>
      </c>
      <c r="J10" s="177">
        <v>63500</v>
      </c>
    </row>
    <row r="11" spans="1:10" x14ac:dyDescent="0.2">
      <c r="A11" s="285">
        <v>7</v>
      </c>
      <c r="B11" s="257" t="s">
        <v>807</v>
      </c>
      <c r="C11" s="175">
        <v>380</v>
      </c>
      <c r="D11" s="175">
        <v>0.42</v>
      </c>
      <c r="E11" s="175">
        <v>80</v>
      </c>
      <c r="F11" s="175">
        <v>6.9</v>
      </c>
      <c r="G11" s="175">
        <v>0.45</v>
      </c>
      <c r="H11" s="175">
        <v>3</v>
      </c>
      <c r="I11" s="175" t="s">
        <v>800</v>
      </c>
      <c r="J11" s="177" t="s">
        <v>808</v>
      </c>
    </row>
    <row r="12" spans="1:10" x14ac:dyDescent="0.2">
      <c r="A12" s="285">
        <v>8</v>
      </c>
      <c r="B12" s="257" t="s">
        <v>809</v>
      </c>
      <c r="C12" s="175">
        <v>380</v>
      </c>
      <c r="D12" s="175">
        <v>0.63</v>
      </c>
      <c r="E12" s="175">
        <v>50</v>
      </c>
      <c r="F12" s="175">
        <v>7.1</v>
      </c>
      <c r="G12" s="175">
        <v>0.35</v>
      </c>
      <c r="H12" s="175">
        <v>3.2</v>
      </c>
      <c r="I12" s="175" t="s">
        <v>800</v>
      </c>
      <c r="J12" s="177">
        <v>63500</v>
      </c>
    </row>
    <row r="13" spans="1:10" x14ac:dyDescent="0.2">
      <c r="A13" s="285">
        <v>9</v>
      </c>
      <c r="B13" s="257" t="s">
        <v>810</v>
      </c>
      <c r="C13" s="175">
        <v>380</v>
      </c>
      <c r="D13" s="175">
        <v>0.3</v>
      </c>
      <c r="E13" s="175">
        <v>50</v>
      </c>
      <c r="F13" s="175">
        <v>8.3000000000000007</v>
      </c>
      <c r="G13" s="175">
        <v>0.3</v>
      </c>
      <c r="H13" s="175">
        <v>3</v>
      </c>
      <c r="I13" s="175" t="s">
        <v>800</v>
      </c>
      <c r="J13" s="177" t="s">
        <v>808</v>
      </c>
    </row>
    <row r="14" spans="1:10" x14ac:dyDescent="0.2">
      <c r="A14" s="285">
        <v>10</v>
      </c>
      <c r="B14" s="257" t="s">
        <v>811</v>
      </c>
      <c r="C14" s="175">
        <v>380</v>
      </c>
      <c r="D14" s="175">
        <v>0.63</v>
      </c>
      <c r="E14" s="175">
        <v>130</v>
      </c>
      <c r="F14" s="175">
        <v>8.3000000000000007</v>
      </c>
      <c r="G14" s="175">
        <v>0.57999999999999996</v>
      </c>
      <c r="H14" s="175">
        <v>4</v>
      </c>
      <c r="I14" s="175" t="s">
        <v>800</v>
      </c>
      <c r="J14" s="177">
        <v>67000</v>
      </c>
    </row>
    <row r="15" spans="1:10" x14ac:dyDescent="0.2">
      <c r="A15" s="285">
        <v>11</v>
      </c>
      <c r="B15" s="257" t="s">
        <v>812</v>
      </c>
      <c r="C15" s="175">
        <v>380</v>
      </c>
      <c r="D15" s="175">
        <v>0.63</v>
      </c>
      <c r="E15" s="175">
        <v>130</v>
      </c>
      <c r="F15" s="175">
        <v>8.3000000000000007</v>
      </c>
      <c r="G15" s="175">
        <v>0.35</v>
      </c>
      <c r="H15" s="175">
        <v>4</v>
      </c>
      <c r="I15" s="175" t="s">
        <v>800</v>
      </c>
      <c r="J15" s="177" t="s">
        <v>808</v>
      </c>
    </row>
    <row r="16" spans="1:10" x14ac:dyDescent="0.2">
      <c r="A16" s="285">
        <v>12</v>
      </c>
      <c r="B16" s="257" t="s">
        <v>813</v>
      </c>
      <c r="C16" s="175">
        <v>380</v>
      </c>
      <c r="D16" s="175">
        <v>1</v>
      </c>
      <c r="E16" s="175">
        <v>50</v>
      </c>
      <c r="F16" s="175">
        <v>8.8000000000000007</v>
      </c>
      <c r="G16" s="175">
        <v>0.3</v>
      </c>
      <c r="H16" s="175">
        <v>4</v>
      </c>
      <c r="I16" s="175" t="s">
        <v>800</v>
      </c>
      <c r="J16" s="177">
        <v>69000</v>
      </c>
    </row>
    <row r="17" spans="1:10" x14ac:dyDescent="0.2">
      <c r="A17" s="285">
        <v>13</v>
      </c>
      <c r="B17" s="257" t="s">
        <v>814</v>
      </c>
      <c r="C17" s="175">
        <v>220</v>
      </c>
      <c r="D17" s="175">
        <v>1</v>
      </c>
      <c r="E17" s="175">
        <v>130</v>
      </c>
      <c r="F17" s="175">
        <v>9.1</v>
      </c>
      <c r="G17" s="175">
        <v>0.06</v>
      </c>
      <c r="H17" s="175">
        <v>2.2000000000000002</v>
      </c>
      <c r="I17" s="175" t="s">
        <v>800</v>
      </c>
      <c r="J17" s="177" t="s">
        <v>808</v>
      </c>
    </row>
    <row r="18" spans="1:10" x14ac:dyDescent="0.2">
      <c r="A18" s="285">
        <v>14</v>
      </c>
      <c r="B18" s="257" t="s">
        <v>815</v>
      </c>
      <c r="C18" s="175">
        <v>380</v>
      </c>
      <c r="D18" s="175">
        <v>1</v>
      </c>
      <c r="E18" s="175">
        <v>100</v>
      </c>
      <c r="F18" s="175">
        <v>9.9</v>
      </c>
      <c r="G18" s="175">
        <v>0.3</v>
      </c>
      <c r="H18" s="175">
        <v>4</v>
      </c>
      <c r="I18" s="175" t="s">
        <v>800</v>
      </c>
      <c r="J18" s="177">
        <v>65000</v>
      </c>
    </row>
    <row r="19" spans="1:10" x14ac:dyDescent="0.2">
      <c r="A19" s="285">
        <v>15</v>
      </c>
      <c r="B19" s="257" t="s">
        <v>816</v>
      </c>
      <c r="C19" s="175">
        <v>380</v>
      </c>
      <c r="D19" s="175">
        <v>1.25</v>
      </c>
      <c r="E19" s="175">
        <v>80</v>
      </c>
      <c r="F19" s="175">
        <v>11</v>
      </c>
      <c r="G19" s="175">
        <v>0.5</v>
      </c>
      <c r="H19" s="175">
        <v>7.5</v>
      </c>
      <c r="I19" s="175" t="s">
        <v>800</v>
      </c>
      <c r="J19" s="177">
        <v>82500</v>
      </c>
    </row>
    <row r="20" spans="1:10" x14ac:dyDescent="0.2">
      <c r="A20" s="285">
        <v>16</v>
      </c>
      <c r="B20" s="257" t="s">
        <v>817</v>
      </c>
      <c r="C20" s="175">
        <v>380</v>
      </c>
      <c r="D20" s="175">
        <v>2</v>
      </c>
      <c r="E20" s="175">
        <v>150</v>
      </c>
      <c r="F20" s="175">
        <v>14</v>
      </c>
      <c r="G20" s="175">
        <v>0.25</v>
      </c>
      <c r="H20" s="175">
        <v>11</v>
      </c>
      <c r="I20" s="175" t="s">
        <v>800</v>
      </c>
      <c r="J20" s="177">
        <v>108000</v>
      </c>
    </row>
    <row r="21" spans="1:10" x14ac:dyDescent="0.2">
      <c r="A21" s="285">
        <v>17</v>
      </c>
      <c r="B21" s="257" t="s">
        <v>818</v>
      </c>
      <c r="C21" s="175">
        <v>380</v>
      </c>
      <c r="D21" s="175">
        <v>2</v>
      </c>
      <c r="E21" s="175">
        <v>250</v>
      </c>
      <c r="F21" s="175">
        <v>14</v>
      </c>
      <c r="G21" s="175">
        <v>0.35</v>
      </c>
      <c r="H21" s="175">
        <v>4.4000000000000004</v>
      </c>
      <c r="I21" s="175" t="s">
        <v>800</v>
      </c>
      <c r="J21" s="177">
        <v>118000</v>
      </c>
    </row>
    <row r="22" spans="1:10" x14ac:dyDescent="0.2">
      <c r="A22" s="285">
        <v>18</v>
      </c>
      <c r="B22" s="257" t="s">
        <v>819</v>
      </c>
      <c r="C22" s="175">
        <v>380</v>
      </c>
      <c r="D22" s="175">
        <v>3.2</v>
      </c>
      <c r="E22" s="175">
        <v>250</v>
      </c>
      <c r="F22" s="175">
        <v>16.5</v>
      </c>
      <c r="G22" s="175">
        <v>0.2</v>
      </c>
      <c r="H22" s="175">
        <v>11</v>
      </c>
      <c r="I22" s="175" t="s">
        <v>800</v>
      </c>
      <c r="J22" s="177">
        <v>135000</v>
      </c>
    </row>
    <row r="23" spans="1:10" x14ac:dyDescent="0.2">
      <c r="A23" s="285">
        <v>19</v>
      </c>
      <c r="B23" s="257" t="s">
        <v>820</v>
      </c>
      <c r="C23" s="175">
        <v>380</v>
      </c>
      <c r="D23" s="175">
        <v>3.5</v>
      </c>
      <c r="E23" s="175">
        <v>250</v>
      </c>
      <c r="F23" s="175">
        <v>16.5</v>
      </c>
      <c r="G23" s="175">
        <v>0.32</v>
      </c>
      <c r="H23" s="175"/>
      <c r="I23" s="175" t="s">
        <v>800</v>
      </c>
      <c r="J23" s="177" t="s">
        <v>801</v>
      </c>
    </row>
    <row r="24" spans="1:10" x14ac:dyDescent="0.2">
      <c r="A24" s="285">
        <v>20</v>
      </c>
      <c r="B24" s="257" t="s">
        <v>821</v>
      </c>
      <c r="C24" s="175">
        <v>380</v>
      </c>
      <c r="D24" s="175">
        <v>5</v>
      </c>
      <c r="E24" s="175">
        <v>220</v>
      </c>
      <c r="F24" s="175">
        <v>22.5</v>
      </c>
      <c r="G24" s="175">
        <v>2.8000000000000001E-2</v>
      </c>
      <c r="H24" s="175">
        <v>3.2</v>
      </c>
      <c r="I24" s="175" t="s">
        <v>800</v>
      </c>
      <c r="J24" s="177">
        <v>225000</v>
      </c>
    </row>
    <row r="25" spans="1:10" x14ac:dyDescent="0.2">
      <c r="A25" s="285">
        <v>21</v>
      </c>
      <c r="B25" s="257" t="s">
        <v>822</v>
      </c>
      <c r="C25" s="175">
        <v>380</v>
      </c>
      <c r="D25" s="175">
        <v>5.7</v>
      </c>
      <c r="E25" s="175">
        <v>270</v>
      </c>
      <c r="F25" s="175"/>
      <c r="G25" s="175"/>
      <c r="H25" s="175"/>
      <c r="I25" s="175" t="s">
        <v>800</v>
      </c>
      <c r="J25" s="177" t="s">
        <v>801</v>
      </c>
    </row>
    <row r="26" spans="1:10" x14ac:dyDescent="0.2">
      <c r="A26" s="285">
        <v>22</v>
      </c>
      <c r="B26" s="257" t="s">
        <v>823</v>
      </c>
      <c r="C26" s="175">
        <v>380</v>
      </c>
      <c r="D26" s="175">
        <v>5.8</v>
      </c>
      <c r="E26" s="175">
        <v>250</v>
      </c>
      <c r="F26" s="175">
        <v>22.5</v>
      </c>
      <c r="G26" s="175">
        <v>0.32</v>
      </c>
      <c r="H26" s="175"/>
      <c r="I26" s="175" t="s">
        <v>800</v>
      </c>
      <c r="J26" s="177" t="s">
        <v>801</v>
      </c>
    </row>
    <row r="27" spans="1:10" x14ac:dyDescent="0.2">
      <c r="A27" s="285">
        <v>23</v>
      </c>
      <c r="B27" s="257" t="s">
        <v>824</v>
      </c>
      <c r="C27" s="175">
        <v>380</v>
      </c>
      <c r="D27" s="175">
        <v>4.5</v>
      </c>
      <c r="E27" s="175">
        <v>250</v>
      </c>
      <c r="F27" s="175">
        <v>22.5</v>
      </c>
      <c r="G27" s="175">
        <v>0.36</v>
      </c>
      <c r="H27" s="175">
        <v>15</v>
      </c>
      <c r="I27" s="175" t="s">
        <v>800</v>
      </c>
      <c r="J27" s="177">
        <v>225000</v>
      </c>
    </row>
    <row r="28" spans="1:10" x14ac:dyDescent="0.2">
      <c r="A28" s="285">
        <v>24</v>
      </c>
      <c r="B28" s="257" t="s">
        <v>825</v>
      </c>
      <c r="C28" s="175">
        <v>380</v>
      </c>
      <c r="D28" s="175">
        <v>5</v>
      </c>
      <c r="E28" s="175">
        <v>250</v>
      </c>
      <c r="F28" s="175">
        <v>22.5</v>
      </c>
      <c r="G28" s="175">
        <v>0.31</v>
      </c>
      <c r="H28" s="175">
        <v>15</v>
      </c>
      <c r="I28" s="175" t="s">
        <v>800</v>
      </c>
      <c r="J28" s="177">
        <v>315000</v>
      </c>
    </row>
    <row r="29" spans="1:10" x14ac:dyDescent="0.2">
      <c r="A29" s="285">
        <v>25</v>
      </c>
      <c r="B29" s="257" t="s">
        <v>826</v>
      </c>
      <c r="C29" s="175">
        <v>380</v>
      </c>
      <c r="D29" s="175">
        <v>2.5</v>
      </c>
      <c r="E29" s="175">
        <v>250</v>
      </c>
      <c r="F29" s="175">
        <v>16.5</v>
      </c>
      <c r="G29" s="175"/>
      <c r="H29" s="175"/>
      <c r="I29" s="175" t="s">
        <v>800</v>
      </c>
      <c r="J29" s="177">
        <v>278337</v>
      </c>
    </row>
    <row r="30" spans="1:10" x14ac:dyDescent="0.2">
      <c r="A30" s="285">
        <v>26</v>
      </c>
      <c r="B30" s="257" t="s">
        <v>827</v>
      </c>
      <c r="C30" s="175">
        <v>380</v>
      </c>
      <c r="D30" s="175">
        <v>5</v>
      </c>
      <c r="E30" s="175">
        <v>250</v>
      </c>
      <c r="F30" s="175">
        <v>22.5</v>
      </c>
      <c r="G30" s="175">
        <v>0.3</v>
      </c>
      <c r="H30" s="175">
        <v>18.5</v>
      </c>
      <c r="I30" s="175" t="s">
        <v>800</v>
      </c>
      <c r="J30" s="177">
        <v>379500</v>
      </c>
    </row>
    <row r="31" spans="1:10" x14ac:dyDescent="0.2">
      <c r="A31" s="285">
        <v>27</v>
      </c>
      <c r="B31" s="257" t="s">
        <v>828</v>
      </c>
      <c r="C31" s="175">
        <v>380</v>
      </c>
      <c r="D31" s="175">
        <v>5</v>
      </c>
      <c r="E31" s="175">
        <v>250</v>
      </c>
      <c r="F31" s="175"/>
      <c r="G31" s="175"/>
      <c r="H31" s="175"/>
      <c r="I31" s="175" t="s">
        <v>800</v>
      </c>
      <c r="J31" s="177">
        <v>287280</v>
      </c>
    </row>
    <row r="32" spans="1:10" x14ac:dyDescent="0.2">
      <c r="A32" s="285">
        <v>28</v>
      </c>
      <c r="B32" s="257" t="s">
        <v>829</v>
      </c>
      <c r="C32" s="175">
        <v>380</v>
      </c>
      <c r="D32" s="175">
        <v>5</v>
      </c>
      <c r="E32" s="175">
        <v>250</v>
      </c>
      <c r="F32" s="175"/>
      <c r="G32" s="175"/>
      <c r="H32" s="175"/>
      <c r="I32" s="175" t="s">
        <v>800</v>
      </c>
      <c r="J32" s="177" t="s">
        <v>801</v>
      </c>
    </row>
    <row r="33" spans="1:10" x14ac:dyDescent="0.2">
      <c r="A33" s="285">
        <v>29</v>
      </c>
      <c r="B33" s="257" t="s">
        <v>830</v>
      </c>
      <c r="C33" s="175">
        <v>380</v>
      </c>
      <c r="D33" s="175">
        <v>6</v>
      </c>
      <c r="E33" s="175">
        <v>250</v>
      </c>
      <c r="F33" s="175"/>
      <c r="G33" s="175">
        <v>0.1</v>
      </c>
      <c r="H33" s="175">
        <v>11</v>
      </c>
      <c r="I33" s="175" t="s">
        <v>800</v>
      </c>
      <c r="J33" s="177">
        <v>293425</v>
      </c>
    </row>
    <row r="34" spans="1:10" x14ac:dyDescent="0.2">
      <c r="A34" s="285">
        <v>30</v>
      </c>
      <c r="B34" s="257" t="s">
        <v>831</v>
      </c>
      <c r="C34" s="175">
        <v>380</v>
      </c>
      <c r="D34" s="175">
        <v>7</v>
      </c>
      <c r="E34" s="175">
        <v>250</v>
      </c>
      <c r="F34" s="175"/>
      <c r="G34" s="175">
        <v>0.1</v>
      </c>
      <c r="H34" s="175">
        <v>15</v>
      </c>
      <c r="I34" s="175" t="s">
        <v>800</v>
      </c>
      <c r="J34" s="177" t="s">
        <v>801</v>
      </c>
    </row>
    <row r="35" spans="1:10" x14ac:dyDescent="0.2">
      <c r="A35" s="285">
        <v>31</v>
      </c>
      <c r="B35" s="257" t="s">
        <v>832</v>
      </c>
      <c r="C35" s="175">
        <v>380</v>
      </c>
      <c r="D35" s="175">
        <v>8</v>
      </c>
      <c r="E35" s="175">
        <v>250</v>
      </c>
      <c r="F35" s="175">
        <v>25.5</v>
      </c>
      <c r="G35" s="175">
        <v>6.9000000000000006E-2</v>
      </c>
      <c r="H35" s="175"/>
      <c r="I35" s="175" t="s">
        <v>800</v>
      </c>
      <c r="J35" s="177">
        <v>458810</v>
      </c>
    </row>
    <row r="36" spans="1:10" x14ac:dyDescent="0.2">
      <c r="A36" s="285">
        <v>32</v>
      </c>
      <c r="B36" s="257" t="s">
        <v>833</v>
      </c>
      <c r="C36" s="258">
        <v>380</v>
      </c>
      <c r="D36" s="258">
        <v>8</v>
      </c>
      <c r="E36" s="175">
        <v>80</v>
      </c>
      <c r="F36" s="258">
        <v>31.5</v>
      </c>
      <c r="G36" s="258">
        <v>0.08</v>
      </c>
      <c r="H36" s="258">
        <v>15</v>
      </c>
      <c r="I36" s="258" t="s">
        <v>800</v>
      </c>
      <c r="J36" s="177" t="s">
        <v>834</v>
      </c>
    </row>
    <row r="37" spans="1:10" x14ac:dyDescent="0.2">
      <c r="A37" s="285">
        <v>33</v>
      </c>
      <c r="B37" s="264" t="s">
        <v>835</v>
      </c>
      <c r="C37" s="258">
        <v>380</v>
      </c>
      <c r="D37" s="258">
        <v>8</v>
      </c>
      <c r="E37" s="175">
        <v>150</v>
      </c>
      <c r="F37" s="258">
        <v>22</v>
      </c>
      <c r="G37" s="258">
        <v>0.05</v>
      </c>
      <c r="H37" s="258">
        <v>18</v>
      </c>
      <c r="I37" s="258" t="s">
        <v>800</v>
      </c>
      <c r="J37" s="177" t="s">
        <v>834</v>
      </c>
    </row>
    <row r="38" spans="1:10" x14ac:dyDescent="0.2">
      <c r="A38" s="285">
        <v>34</v>
      </c>
      <c r="B38" s="257" t="s">
        <v>836</v>
      </c>
      <c r="C38" s="175">
        <v>380</v>
      </c>
      <c r="D38" s="175">
        <v>8</v>
      </c>
      <c r="E38" s="175">
        <v>250</v>
      </c>
      <c r="F38" s="175">
        <v>28</v>
      </c>
      <c r="G38" s="175">
        <v>0.04</v>
      </c>
      <c r="H38" s="175">
        <v>7.5</v>
      </c>
      <c r="I38" s="258" t="s">
        <v>800</v>
      </c>
      <c r="J38" s="177">
        <v>458810</v>
      </c>
    </row>
    <row r="39" spans="1:10" x14ac:dyDescent="0.2">
      <c r="A39" s="285">
        <v>35</v>
      </c>
      <c r="B39" s="257" t="s">
        <v>837</v>
      </c>
      <c r="C39" s="175">
        <v>380</v>
      </c>
      <c r="D39" s="175">
        <v>10</v>
      </c>
      <c r="E39" s="175">
        <v>250</v>
      </c>
      <c r="F39" s="175">
        <v>30.5</v>
      </c>
      <c r="G39" s="175">
        <v>5.2999999999999999E-2</v>
      </c>
      <c r="H39" s="175">
        <v>11</v>
      </c>
      <c r="I39" s="258" t="s">
        <v>800</v>
      </c>
      <c r="J39" s="177">
        <v>528165</v>
      </c>
    </row>
    <row r="40" spans="1:10" x14ac:dyDescent="0.2">
      <c r="A40" s="285">
        <v>36</v>
      </c>
      <c r="B40" s="257" t="s">
        <v>838</v>
      </c>
      <c r="C40" s="175">
        <v>380</v>
      </c>
      <c r="D40" s="175">
        <v>15</v>
      </c>
      <c r="E40" s="175">
        <v>250</v>
      </c>
      <c r="F40" s="175">
        <v>33.5</v>
      </c>
      <c r="G40" s="175">
        <v>5.2999999999999999E-2</v>
      </c>
      <c r="H40" s="175">
        <v>15</v>
      </c>
      <c r="I40" s="258" t="s">
        <v>800</v>
      </c>
      <c r="J40" s="177">
        <v>629530</v>
      </c>
    </row>
    <row r="41" spans="1:10" x14ac:dyDescent="0.2">
      <c r="A41" s="285">
        <v>37</v>
      </c>
      <c r="B41" s="257" t="s">
        <v>839</v>
      </c>
      <c r="C41" s="175">
        <v>380</v>
      </c>
      <c r="D41" s="175">
        <v>10</v>
      </c>
      <c r="E41" s="175">
        <v>250</v>
      </c>
      <c r="F41" s="175">
        <v>28</v>
      </c>
      <c r="G41" s="175">
        <v>6.5000000000000002E-2</v>
      </c>
      <c r="H41" s="175">
        <v>11</v>
      </c>
      <c r="I41" s="175" t="s">
        <v>800</v>
      </c>
      <c r="J41" s="177">
        <v>528165</v>
      </c>
    </row>
    <row r="42" spans="1:10" x14ac:dyDescent="0.2">
      <c r="A42" s="285">
        <v>38</v>
      </c>
      <c r="B42" s="257" t="s">
        <v>840</v>
      </c>
      <c r="C42" s="175">
        <v>380</v>
      </c>
      <c r="D42" s="175">
        <v>10</v>
      </c>
      <c r="E42" s="175">
        <v>670</v>
      </c>
      <c r="F42" s="175">
        <v>28</v>
      </c>
      <c r="G42" s="175">
        <v>0.54</v>
      </c>
      <c r="H42" s="175"/>
      <c r="I42" s="258" t="s">
        <v>800</v>
      </c>
      <c r="J42" s="177">
        <v>958746</v>
      </c>
    </row>
    <row r="43" spans="1:10" x14ac:dyDescent="0.2">
      <c r="A43" s="285">
        <v>39</v>
      </c>
      <c r="B43" s="257" t="s">
        <v>841</v>
      </c>
      <c r="C43" s="175">
        <v>380</v>
      </c>
      <c r="D43" s="175">
        <v>10</v>
      </c>
      <c r="E43" s="175">
        <v>670</v>
      </c>
      <c r="F43" s="175">
        <v>28</v>
      </c>
      <c r="G43" s="175"/>
      <c r="H43" s="175"/>
      <c r="I43" s="258" t="s">
        <v>800</v>
      </c>
      <c r="J43" s="177">
        <v>1061150</v>
      </c>
    </row>
    <row r="44" spans="1:10" x14ac:dyDescent="0.2">
      <c r="A44" s="285">
        <v>40</v>
      </c>
      <c r="B44" s="257" t="s">
        <v>842</v>
      </c>
      <c r="C44" s="175">
        <v>380</v>
      </c>
      <c r="D44" s="175">
        <v>10</v>
      </c>
      <c r="E44" s="175">
        <v>300</v>
      </c>
      <c r="F44" s="175">
        <v>28</v>
      </c>
      <c r="G44" s="175" t="s">
        <v>843</v>
      </c>
      <c r="H44" s="175" t="s">
        <v>844</v>
      </c>
      <c r="I44" s="258" t="s">
        <v>800</v>
      </c>
      <c r="J44" s="177">
        <v>1277167</v>
      </c>
    </row>
    <row r="45" spans="1:10" x14ac:dyDescent="0.2">
      <c r="A45" s="285">
        <v>41</v>
      </c>
      <c r="B45" s="257" t="s">
        <v>845</v>
      </c>
      <c r="C45" s="175">
        <v>380</v>
      </c>
      <c r="D45" s="175">
        <v>15</v>
      </c>
      <c r="E45" s="175">
        <v>350</v>
      </c>
      <c r="F45" s="175">
        <v>32</v>
      </c>
      <c r="G45" s="175">
        <v>6.5000000000000002E-2</v>
      </c>
      <c r="H45" s="175">
        <v>15</v>
      </c>
      <c r="I45" s="175" t="s">
        <v>800</v>
      </c>
      <c r="J45" s="177">
        <v>629530</v>
      </c>
    </row>
    <row r="46" spans="1:10" x14ac:dyDescent="0.2">
      <c r="A46" s="285">
        <v>42</v>
      </c>
      <c r="B46" s="257" t="s">
        <v>846</v>
      </c>
      <c r="C46" s="175">
        <v>380</v>
      </c>
      <c r="D46" s="175">
        <v>20</v>
      </c>
      <c r="E46" s="175">
        <v>470</v>
      </c>
      <c r="F46" s="175">
        <v>37</v>
      </c>
      <c r="G46" s="175">
        <v>0.08</v>
      </c>
      <c r="H46" s="175"/>
      <c r="I46" s="175" t="s">
        <v>800</v>
      </c>
      <c r="J46" s="177">
        <v>1509349</v>
      </c>
    </row>
    <row r="47" spans="1:10" x14ac:dyDescent="0.2">
      <c r="A47" s="285">
        <v>43</v>
      </c>
      <c r="B47" s="257" t="s">
        <v>847</v>
      </c>
      <c r="C47" s="175">
        <v>380</v>
      </c>
      <c r="D47" s="175">
        <v>20</v>
      </c>
      <c r="E47" s="175">
        <v>450</v>
      </c>
      <c r="F47" s="175">
        <v>36</v>
      </c>
      <c r="G47" s="175">
        <v>0.16</v>
      </c>
      <c r="H47" s="175"/>
      <c r="I47" s="175" t="s">
        <v>800</v>
      </c>
      <c r="J47" s="177">
        <v>1509349</v>
      </c>
    </row>
    <row r="48" spans="1:10" x14ac:dyDescent="0.2">
      <c r="A48" s="285">
        <v>44</v>
      </c>
      <c r="B48" s="257" t="s">
        <v>848</v>
      </c>
      <c r="C48" s="175">
        <v>380</v>
      </c>
      <c r="D48" s="175">
        <v>25</v>
      </c>
      <c r="E48" s="175">
        <v>300</v>
      </c>
      <c r="F48" s="175">
        <v>42</v>
      </c>
      <c r="G48" s="175">
        <v>5.6000000000000001E-2</v>
      </c>
      <c r="H48" s="175">
        <v>30</v>
      </c>
      <c r="I48" s="175" t="s">
        <v>800</v>
      </c>
      <c r="J48" s="177">
        <v>1851752</v>
      </c>
    </row>
    <row r="49" spans="1:10" x14ac:dyDescent="0.2">
      <c r="A49" s="395" t="s">
        <v>849</v>
      </c>
      <c r="B49" s="395"/>
      <c r="C49" s="395"/>
      <c r="D49" s="395"/>
      <c r="E49" s="395"/>
      <c r="F49" s="395"/>
      <c r="G49" s="395"/>
      <c r="H49" s="395"/>
      <c r="I49" s="395"/>
      <c r="J49" s="395"/>
    </row>
    <row r="50" spans="1:10" ht="51" x14ac:dyDescent="0.2">
      <c r="A50" s="255" t="s">
        <v>245</v>
      </c>
      <c r="B50" s="255" t="s">
        <v>637</v>
      </c>
      <c r="C50" s="255" t="s">
        <v>792</v>
      </c>
      <c r="D50" s="255" t="s">
        <v>850</v>
      </c>
      <c r="E50" s="255" t="s">
        <v>794</v>
      </c>
      <c r="F50" s="255" t="s">
        <v>795</v>
      </c>
      <c r="G50" s="255" t="s">
        <v>796</v>
      </c>
      <c r="H50" s="255" t="s">
        <v>797</v>
      </c>
      <c r="I50" s="255" t="s">
        <v>798</v>
      </c>
      <c r="J50" s="284" t="s">
        <v>10</v>
      </c>
    </row>
    <row r="51" spans="1:10" x14ac:dyDescent="0.2">
      <c r="A51" s="285">
        <v>1</v>
      </c>
      <c r="B51" s="257" t="s">
        <v>851</v>
      </c>
      <c r="C51" s="175">
        <v>380</v>
      </c>
      <c r="D51" s="175">
        <v>315</v>
      </c>
      <c r="E51" s="175" t="s">
        <v>852</v>
      </c>
      <c r="F51" s="175" t="s">
        <v>853</v>
      </c>
      <c r="G51" s="175" t="s">
        <v>854</v>
      </c>
      <c r="H51" s="175">
        <v>3.2</v>
      </c>
      <c r="I51" s="258" t="s">
        <v>800</v>
      </c>
      <c r="J51" s="177">
        <v>245000</v>
      </c>
    </row>
    <row r="52" spans="1:10" x14ac:dyDescent="0.2">
      <c r="A52" s="285">
        <v>2</v>
      </c>
      <c r="B52" s="257" t="s">
        <v>855</v>
      </c>
      <c r="C52" s="175">
        <v>380</v>
      </c>
      <c r="D52" s="175">
        <v>500</v>
      </c>
      <c r="E52" s="175">
        <v>350</v>
      </c>
      <c r="F52" s="175" t="s">
        <v>856</v>
      </c>
      <c r="G52" s="175" t="s">
        <v>857</v>
      </c>
      <c r="H52" s="175">
        <v>11</v>
      </c>
      <c r="I52" s="258" t="s">
        <v>800</v>
      </c>
      <c r="J52" s="177">
        <v>544170</v>
      </c>
    </row>
    <row r="53" spans="1:10" x14ac:dyDescent="0.2">
      <c r="A53" s="285">
        <v>3</v>
      </c>
      <c r="B53" s="257" t="s">
        <v>858</v>
      </c>
      <c r="C53" s="175">
        <v>380</v>
      </c>
      <c r="D53" s="175">
        <v>750</v>
      </c>
      <c r="E53" s="175" t="s">
        <v>859</v>
      </c>
      <c r="F53" s="175" t="s">
        <v>860</v>
      </c>
      <c r="G53" s="175" t="s">
        <v>861</v>
      </c>
      <c r="H53" s="175">
        <v>11</v>
      </c>
      <c r="I53" s="258" t="s">
        <v>800</v>
      </c>
      <c r="J53" s="177">
        <v>656205</v>
      </c>
    </row>
    <row r="54" spans="1:10" x14ac:dyDescent="0.2">
      <c r="A54" s="285">
        <v>4</v>
      </c>
      <c r="B54" s="257" t="s">
        <v>862</v>
      </c>
      <c r="C54" s="175">
        <v>380</v>
      </c>
      <c r="D54" s="175">
        <v>900</v>
      </c>
      <c r="E54" s="175" t="s">
        <v>859</v>
      </c>
      <c r="F54" s="175" t="s">
        <v>863</v>
      </c>
      <c r="G54" s="175" t="s">
        <v>864</v>
      </c>
      <c r="H54" s="175">
        <v>15</v>
      </c>
      <c r="I54" s="258" t="s">
        <v>800</v>
      </c>
      <c r="J54" s="177">
        <v>773575</v>
      </c>
    </row>
    <row r="55" spans="1:10" x14ac:dyDescent="0.2">
      <c r="A55" s="285">
        <v>5</v>
      </c>
      <c r="B55" s="257" t="s">
        <v>865</v>
      </c>
      <c r="C55" s="175">
        <v>380</v>
      </c>
      <c r="D55" s="175">
        <v>1070</v>
      </c>
      <c r="E55" s="175" t="s">
        <v>866</v>
      </c>
      <c r="F55" s="175" t="s">
        <v>867</v>
      </c>
      <c r="G55" s="175" t="s">
        <v>868</v>
      </c>
      <c r="H55" s="175">
        <v>22</v>
      </c>
      <c r="I55" s="258" t="s">
        <v>800</v>
      </c>
      <c r="J55" s="177">
        <v>1690748</v>
      </c>
    </row>
    <row r="56" spans="1:10" x14ac:dyDescent="0.2">
      <c r="A56" s="285">
        <v>6</v>
      </c>
      <c r="B56" s="392" t="s">
        <v>869</v>
      </c>
      <c r="C56" s="356">
        <v>380</v>
      </c>
      <c r="D56" s="356">
        <v>315</v>
      </c>
      <c r="E56" s="356" t="s">
        <v>105</v>
      </c>
      <c r="F56" s="356">
        <v>21</v>
      </c>
      <c r="G56" s="356">
        <v>8.5999999999999993E-2</v>
      </c>
      <c r="H56" s="356">
        <v>21</v>
      </c>
      <c r="I56" s="258" t="s">
        <v>800</v>
      </c>
      <c r="J56" s="177">
        <v>368400</v>
      </c>
    </row>
    <row r="57" spans="1:10" x14ac:dyDescent="0.2">
      <c r="A57" s="285">
        <v>7</v>
      </c>
      <c r="B57" s="392"/>
      <c r="C57" s="356"/>
      <c r="D57" s="356"/>
      <c r="E57" s="356"/>
      <c r="F57" s="356"/>
      <c r="G57" s="356"/>
      <c r="H57" s="356"/>
      <c r="I57" s="258" t="s">
        <v>870</v>
      </c>
      <c r="J57" s="177" t="s">
        <v>801</v>
      </c>
    </row>
    <row r="58" spans="1:10" x14ac:dyDescent="0.2">
      <c r="A58" s="285">
        <v>8</v>
      </c>
      <c r="B58" s="287" t="s">
        <v>871</v>
      </c>
      <c r="C58" s="288">
        <v>380</v>
      </c>
      <c r="D58" s="288">
        <v>500</v>
      </c>
      <c r="E58" s="288" t="s">
        <v>105</v>
      </c>
      <c r="F58" s="288">
        <v>27</v>
      </c>
      <c r="G58" s="288">
        <v>0.08</v>
      </c>
      <c r="H58" s="288">
        <v>7.2</v>
      </c>
      <c r="I58" s="258" t="s">
        <v>800</v>
      </c>
      <c r="J58" s="177">
        <v>544170</v>
      </c>
    </row>
    <row r="59" spans="1:10" x14ac:dyDescent="0.2">
      <c r="A59" s="285">
        <v>9</v>
      </c>
      <c r="B59" s="392" t="s">
        <v>872</v>
      </c>
      <c r="C59" s="356">
        <v>380</v>
      </c>
      <c r="D59" s="356">
        <v>750</v>
      </c>
      <c r="E59" s="356" t="s">
        <v>105</v>
      </c>
      <c r="F59" s="356">
        <v>28</v>
      </c>
      <c r="G59" s="356">
        <v>7.4999999999999997E-2</v>
      </c>
      <c r="H59" s="356">
        <v>15</v>
      </c>
      <c r="I59" s="258" t="s">
        <v>800</v>
      </c>
      <c r="J59" s="177">
        <v>693550</v>
      </c>
    </row>
    <row r="60" spans="1:10" x14ac:dyDescent="0.2">
      <c r="A60" s="285">
        <v>10</v>
      </c>
      <c r="B60" s="392"/>
      <c r="C60" s="356"/>
      <c r="D60" s="356"/>
      <c r="E60" s="356"/>
      <c r="F60" s="356"/>
      <c r="G60" s="356"/>
      <c r="H60" s="356"/>
      <c r="I60" s="258" t="s">
        <v>873</v>
      </c>
      <c r="J60" s="177" t="s">
        <v>16</v>
      </c>
    </row>
    <row r="61" spans="1:10" x14ac:dyDescent="0.2">
      <c r="A61" s="285">
        <v>11</v>
      </c>
      <c r="B61" s="257" t="s">
        <v>874</v>
      </c>
      <c r="C61" s="175">
        <v>380</v>
      </c>
      <c r="D61" s="175"/>
      <c r="E61" s="175">
        <v>100</v>
      </c>
      <c r="F61" s="175"/>
      <c r="G61" s="175"/>
      <c r="H61" s="175"/>
      <c r="I61" s="258"/>
      <c r="J61" s="177" t="s">
        <v>801</v>
      </c>
    </row>
    <row r="62" spans="1:10" x14ac:dyDescent="0.2">
      <c r="A62" s="285">
        <v>12</v>
      </c>
      <c r="B62" s="257" t="s">
        <v>875</v>
      </c>
      <c r="C62" s="175">
        <v>380</v>
      </c>
      <c r="D62" s="175"/>
      <c r="E62" s="175"/>
      <c r="F62" s="175"/>
      <c r="G62" s="175"/>
      <c r="H62" s="175"/>
      <c r="I62" s="258"/>
      <c r="J62" s="177" t="s">
        <v>801</v>
      </c>
    </row>
    <row r="63" spans="1:10" x14ac:dyDescent="0.2">
      <c r="A63" s="391" t="s">
        <v>876</v>
      </c>
      <c r="B63" s="391"/>
      <c r="C63" s="391"/>
      <c r="D63" s="391"/>
      <c r="E63" s="391"/>
      <c r="F63" s="391"/>
      <c r="G63" s="391"/>
      <c r="H63" s="391"/>
      <c r="I63" s="391"/>
      <c r="J63" s="391"/>
    </row>
    <row r="64" spans="1:10" ht="51" x14ac:dyDescent="0.2">
      <c r="A64" s="255" t="s">
        <v>245</v>
      </c>
      <c r="B64" s="290" t="s">
        <v>637</v>
      </c>
      <c r="C64" s="289" t="s">
        <v>793</v>
      </c>
      <c r="D64" s="291" t="s">
        <v>794</v>
      </c>
      <c r="E64" s="255" t="s">
        <v>795</v>
      </c>
      <c r="F64" s="255" t="s">
        <v>796</v>
      </c>
      <c r="G64" s="255" t="s">
        <v>877</v>
      </c>
      <c r="H64" s="255" t="s">
        <v>798</v>
      </c>
      <c r="I64" s="255" t="s">
        <v>878</v>
      </c>
      <c r="J64" s="284" t="s">
        <v>10</v>
      </c>
    </row>
    <row r="65" spans="1:10" x14ac:dyDescent="0.2">
      <c r="A65" s="175">
        <v>1</v>
      </c>
      <c r="B65" s="257" t="s">
        <v>879</v>
      </c>
      <c r="C65" s="174">
        <v>0.25</v>
      </c>
      <c r="D65" s="175">
        <v>80</v>
      </c>
      <c r="E65" s="175">
        <v>5.0999999999999996</v>
      </c>
      <c r="F65" s="175">
        <v>0.25</v>
      </c>
      <c r="G65" s="175">
        <v>1.5</v>
      </c>
      <c r="H65" s="175" t="s">
        <v>800</v>
      </c>
      <c r="I65" s="175">
        <v>70</v>
      </c>
      <c r="J65" s="177">
        <v>49000</v>
      </c>
    </row>
    <row r="66" spans="1:10" x14ac:dyDescent="0.2">
      <c r="A66" s="175">
        <v>2</v>
      </c>
      <c r="B66" s="257" t="s">
        <v>880</v>
      </c>
      <c r="C66" s="175">
        <v>0.25</v>
      </c>
      <c r="D66" s="175">
        <v>80</v>
      </c>
      <c r="E66" s="175">
        <v>4.5</v>
      </c>
      <c r="F66" s="175">
        <v>0.2</v>
      </c>
      <c r="G66" s="175">
        <v>1.5</v>
      </c>
      <c r="H66" s="175" t="s">
        <v>800</v>
      </c>
      <c r="I66" s="175">
        <v>70</v>
      </c>
      <c r="J66" s="177" t="s">
        <v>801</v>
      </c>
    </row>
    <row r="67" spans="1:10" x14ac:dyDescent="0.2">
      <c r="A67" s="175">
        <v>3</v>
      </c>
      <c r="B67" s="257" t="s">
        <v>881</v>
      </c>
      <c r="C67" s="175">
        <v>0.35</v>
      </c>
      <c r="D67" s="175">
        <v>80</v>
      </c>
      <c r="E67" s="175">
        <v>5.0999999999999996</v>
      </c>
      <c r="F67" s="175">
        <v>0.2</v>
      </c>
      <c r="G67" s="175">
        <v>1.5</v>
      </c>
      <c r="H67" s="175" t="s">
        <v>800</v>
      </c>
      <c r="I67" s="175">
        <v>75</v>
      </c>
      <c r="J67" s="177">
        <v>50000</v>
      </c>
    </row>
    <row r="68" spans="1:10" x14ac:dyDescent="0.2">
      <c r="A68" s="175">
        <v>4</v>
      </c>
      <c r="B68" s="257" t="s">
        <v>882</v>
      </c>
      <c r="C68" s="175">
        <v>0.4</v>
      </c>
      <c r="D68" s="175">
        <v>80</v>
      </c>
      <c r="E68" s="175">
        <v>5.6</v>
      </c>
      <c r="F68" s="175">
        <v>0.2</v>
      </c>
      <c r="G68" s="175">
        <v>2.2000000000000002</v>
      </c>
      <c r="H68" s="175" t="s">
        <v>800</v>
      </c>
      <c r="I68" s="175">
        <v>80</v>
      </c>
      <c r="J68" s="177" t="s">
        <v>808</v>
      </c>
    </row>
    <row r="69" spans="1:10" x14ac:dyDescent="0.2">
      <c r="A69" s="175">
        <v>5</v>
      </c>
      <c r="B69" s="257" t="s">
        <v>883</v>
      </c>
      <c r="C69" s="175">
        <v>0.5</v>
      </c>
      <c r="D69" s="175">
        <v>80</v>
      </c>
      <c r="E69" s="175">
        <v>6.9</v>
      </c>
      <c r="F69" s="175">
        <v>0.3</v>
      </c>
      <c r="G69" s="175">
        <v>2.2000000000000002</v>
      </c>
      <c r="H69" s="175" t="s">
        <v>800</v>
      </c>
      <c r="I69" s="175">
        <v>95</v>
      </c>
      <c r="J69" s="177">
        <v>60000</v>
      </c>
    </row>
    <row r="70" spans="1:10" x14ac:dyDescent="0.2">
      <c r="A70" s="175">
        <v>6</v>
      </c>
      <c r="B70" s="257" t="s">
        <v>884</v>
      </c>
      <c r="C70" s="175">
        <v>0.5</v>
      </c>
      <c r="D70" s="175">
        <v>80</v>
      </c>
      <c r="E70" s="175">
        <v>6.9</v>
      </c>
      <c r="F70" s="175">
        <v>0.25</v>
      </c>
      <c r="G70" s="175">
        <v>2.2000000000000002</v>
      </c>
      <c r="H70" s="175" t="s">
        <v>800</v>
      </c>
      <c r="I70" s="175">
        <v>100</v>
      </c>
      <c r="J70" s="177" t="s">
        <v>808</v>
      </c>
    </row>
    <row r="71" spans="1:10" x14ac:dyDescent="0.2">
      <c r="A71" s="175">
        <v>7</v>
      </c>
      <c r="B71" s="257" t="s">
        <v>885</v>
      </c>
      <c r="C71" s="175">
        <v>1</v>
      </c>
      <c r="D71" s="175">
        <v>80</v>
      </c>
      <c r="E71" s="175">
        <v>9.1</v>
      </c>
      <c r="F71" s="175">
        <v>0.25</v>
      </c>
      <c r="G71" s="175">
        <v>4</v>
      </c>
      <c r="H71" s="175" t="s">
        <v>800</v>
      </c>
      <c r="I71" s="175">
        <v>275</v>
      </c>
      <c r="J71" s="177">
        <v>69000</v>
      </c>
    </row>
    <row r="72" spans="1:10" x14ac:dyDescent="0.2">
      <c r="A72" s="175">
        <v>8</v>
      </c>
      <c r="B72" s="257" t="s">
        <v>886</v>
      </c>
      <c r="C72" s="175">
        <v>1.5</v>
      </c>
      <c r="D72" s="175">
        <v>80</v>
      </c>
      <c r="E72" s="175">
        <v>11</v>
      </c>
      <c r="F72" s="175">
        <v>0.4</v>
      </c>
      <c r="G72" s="175">
        <v>7.5</v>
      </c>
      <c r="H72" s="175" t="s">
        <v>800</v>
      </c>
      <c r="I72" s="175">
        <v>435</v>
      </c>
      <c r="J72" s="177">
        <v>85000</v>
      </c>
    </row>
    <row r="73" spans="1:10" x14ac:dyDescent="0.2">
      <c r="A73" s="175">
        <v>9</v>
      </c>
      <c r="B73" s="257" t="s">
        <v>887</v>
      </c>
      <c r="C73" s="175">
        <v>2</v>
      </c>
      <c r="D73" s="175">
        <v>250</v>
      </c>
      <c r="E73" s="175">
        <v>13.5</v>
      </c>
      <c r="F73" s="175">
        <v>0.28999999999999998</v>
      </c>
      <c r="G73" s="175">
        <v>8.5</v>
      </c>
      <c r="H73" s="175" t="s">
        <v>800</v>
      </c>
      <c r="I73" s="175">
        <v>585</v>
      </c>
      <c r="J73" s="177">
        <v>108000</v>
      </c>
    </row>
    <row r="74" spans="1:10" x14ac:dyDescent="0.2">
      <c r="A74" s="175">
        <v>10</v>
      </c>
      <c r="B74" s="257" t="s">
        <v>888</v>
      </c>
      <c r="C74" s="175">
        <v>2.5</v>
      </c>
      <c r="D74" s="175">
        <v>250</v>
      </c>
      <c r="E74" s="175">
        <v>14</v>
      </c>
      <c r="F74" s="175">
        <v>0.3</v>
      </c>
      <c r="G74" s="175">
        <v>11</v>
      </c>
      <c r="H74" s="175" t="s">
        <v>800</v>
      </c>
      <c r="I74" s="175">
        <v>600</v>
      </c>
      <c r="J74" s="177">
        <v>119000</v>
      </c>
    </row>
    <row r="75" spans="1:10" x14ac:dyDescent="0.2">
      <c r="A75" s="175">
        <v>11</v>
      </c>
      <c r="B75" s="257" t="s">
        <v>889</v>
      </c>
      <c r="C75" s="175">
        <v>3.2</v>
      </c>
      <c r="D75" s="175">
        <v>250</v>
      </c>
      <c r="E75" s="175">
        <v>17.5</v>
      </c>
      <c r="F75" s="175">
        <v>0.28000000000000003</v>
      </c>
      <c r="G75" s="175">
        <v>11</v>
      </c>
      <c r="H75" s="175" t="s">
        <v>800</v>
      </c>
      <c r="I75" s="175">
        <v>980</v>
      </c>
      <c r="J75" s="177" t="s">
        <v>834</v>
      </c>
    </row>
    <row r="76" spans="1:10" x14ac:dyDescent="0.2">
      <c r="A76" s="175">
        <v>12</v>
      </c>
      <c r="B76" s="257" t="s">
        <v>890</v>
      </c>
      <c r="C76" s="175">
        <v>3.2</v>
      </c>
      <c r="D76" s="175">
        <v>250</v>
      </c>
      <c r="E76" s="175">
        <v>17.5</v>
      </c>
      <c r="F76" s="175">
        <v>0.28000000000000003</v>
      </c>
      <c r="G76" s="175">
        <v>11</v>
      </c>
      <c r="H76" s="175" t="s">
        <v>800</v>
      </c>
      <c r="I76" s="175">
        <v>980</v>
      </c>
      <c r="J76" s="177">
        <v>135000</v>
      </c>
    </row>
    <row r="77" spans="1:10" x14ac:dyDescent="0.2">
      <c r="A77" s="175">
        <v>13</v>
      </c>
      <c r="B77" s="257" t="s">
        <v>891</v>
      </c>
      <c r="C77" s="175">
        <v>5</v>
      </c>
      <c r="D77" s="175">
        <v>250</v>
      </c>
      <c r="E77" s="175">
        <v>22.5</v>
      </c>
      <c r="F77" s="175">
        <v>0.28999999999999998</v>
      </c>
      <c r="G77" s="175">
        <v>18.5</v>
      </c>
      <c r="H77" s="175" t="s">
        <v>800</v>
      </c>
      <c r="I77" s="175">
        <v>1945</v>
      </c>
      <c r="J77" s="177">
        <v>225000</v>
      </c>
    </row>
    <row r="78" spans="1:10" x14ac:dyDescent="0.2">
      <c r="A78" s="175">
        <v>14</v>
      </c>
      <c r="B78" s="257" t="s">
        <v>892</v>
      </c>
      <c r="C78" s="175">
        <v>8</v>
      </c>
      <c r="D78" s="175">
        <v>250</v>
      </c>
      <c r="E78" s="175">
        <v>28</v>
      </c>
      <c r="F78" s="175">
        <v>0.22</v>
      </c>
      <c r="G78" s="175">
        <v>22</v>
      </c>
      <c r="H78" s="175" t="s">
        <v>800</v>
      </c>
      <c r="I78" s="175">
        <v>2500</v>
      </c>
      <c r="J78" s="177">
        <v>458810</v>
      </c>
    </row>
    <row r="79" spans="1:10" x14ac:dyDescent="0.2">
      <c r="A79" s="175">
        <v>15</v>
      </c>
      <c r="B79" s="257" t="s">
        <v>893</v>
      </c>
      <c r="C79" s="175">
        <v>10</v>
      </c>
      <c r="D79" s="175">
        <v>250</v>
      </c>
      <c r="E79" s="175">
        <v>28</v>
      </c>
      <c r="F79" s="175" t="s">
        <v>894</v>
      </c>
      <c r="G79" s="175">
        <v>15</v>
      </c>
      <c r="H79" s="175" t="s">
        <v>800</v>
      </c>
      <c r="I79" s="175">
        <v>2935</v>
      </c>
      <c r="J79" s="177">
        <v>528165</v>
      </c>
    </row>
    <row r="80" spans="1:10" x14ac:dyDescent="0.2">
      <c r="A80" s="175">
        <v>16</v>
      </c>
      <c r="B80" s="257" t="s">
        <v>895</v>
      </c>
      <c r="C80" s="175">
        <v>15</v>
      </c>
      <c r="D80" s="175">
        <v>250</v>
      </c>
      <c r="E80" s="175">
        <v>32</v>
      </c>
      <c r="F80" s="175">
        <v>0.08</v>
      </c>
      <c r="G80" s="175"/>
      <c r="H80" s="175" t="s">
        <v>800</v>
      </c>
      <c r="I80" s="175">
        <v>3205</v>
      </c>
      <c r="J80" s="177">
        <v>629530</v>
      </c>
    </row>
  </sheetData>
  <mergeCells count="19">
    <mergeCell ref="A1:J1"/>
    <mergeCell ref="A2:J2"/>
    <mergeCell ref="A3:J3"/>
    <mergeCell ref="A49:J49"/>
    <mergeCell ref="B56:B57"/>
    <mergeCell ref="C56:C57"/>
    <mergeCell ref="D56:D57"/>
    <mergeCell ref="E56:E57"/>
    <mergeCell ref="F56:F57"/>
    <mergeCell ref="G56:G57"/>
    <mergeCell ref="A63:J63"/>
    <mergeCell ref="H56:H57"/>
    <mergeCell ref="B59:B60"/>
    <mergeCell ref="C59:C60"/>
    <mergeCell ref="D59:D60"/>
    <mergeCell ref="E59:E60"/>
    <mergeCell ref="F59:F60"/>
    <mergeCell ref="G59:G60"/>
    <mergeCell ref="H59:H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showGridLines="0" topLeftCell="A23" zoomScale="85" zoomScaleNormal="85" workbookViewId="0">
      <selection activeCell="N51" sqref="N51"/>
    </sheetView>
  </sheetViews>
  <sheetFormatPr defaultRowHeight="12.75" x14ac:dyDescent="0.2"/>
  <cols>
    <col min="1" max="2" width="14.5703125" customWidth="1"/>
    <col min="3" max="3" width="10.140625" customWidth="1"/>
    <col min="4" max="4" width="12" customWidth="1"/>
    <col min="5" max="5" width="10.140625" customWidth="1"/>
    <col min="6" max="6" width="11.42578125" customWidth="1"/>
    <col min="7" max="8" width="11" customWidth="1"/>
    <col min="9" max="9" width="11.5703125"/>
    <col min="10" max="10" width="11" customWidth="1"/>
    <col min="11" max="12" width="12" customWidth="1"/>
    <col min="13" max="22" width="9.140625" customWidth="1"/>
    <col min="23" max="1025" width="17.28515625" customWidth="1"/>
  </cols>
  <sheetData>
    <row r="1" spans="1:26" s="75" customFormat="1" ht="39" customHeight="1" x14ac:dyDescent="0.2">
      <c r="A1" s="328" t="s">
        <v>90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26" ht="21" customHeight="1" x14ac:dyDescent="0.2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  <c r="M2" s="7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82" customFormat="1" ht="51.2" customHeight="1" x14ac:dyDescent="0.2">
      <c r="A3" s="329" t="s">
        <v>91</v>
      </c>
      <c r="B3" s="329" t="s">
        <v>92</v>
      </c>
      <c r="C3" s="330" t="s">
        <v>93</v>
      </c>
      <c r="D3" s="330"/>
      <c r="E3" s="330"/>
      <c r="F3" s="330" t="s">
        <v>94</v>
      </c>
      <c r="G3" s="330"/>
      <c r="H3" s="330"/>
      <c r="I3" s="330"/>
      <c r="J3" s="330" t="s">
        <v>95</v>
      </c>
      <c r="K3" s="330"/>
      <c r="L3" s="330"/>
      <c r="M3" s="81"/>
    </row>
    <row r="4" spans="1:26" s="82" customFormat="1" ht="38.85" customHeight="1" x14ac:dyDescent="0.2">
      <c r="A4" s="329"/>
      <c r="B4" s="329"/>
      <c r="C4" s="80" t="s">
        <v>96</v>
      </c>
      <c r="D4" s="80" t="s">
        <v>97</v>
      </c>
      <c r="E4" s="80" t="s">
        <v>98</v>
      </c>
      <c r="F4" s="80" t="s">
        <v>99</v>
      </c>
      <c r="G4" s="80" t="s">
        <v>100</v>
      </c>
      <c r="H4" s="80" t="s">
        <v>101</v>
      </c>
      <c r="I4" s="83" t="s">
        <v>102</v>
      </c>
      <c r="J4" s="80" t="s">
        <v>103</v>
      </c>
      <c r="K4" s="84" t="s">
        <v>104</v>
      </c>
      <c r="L4" s="84"/>
      <c r="M4" s="81"/>
    </row>
    <row r="5" spans="1:26" ht="15.75" customHeight="1" x14ac:dyDescent="0.25">
      <c r="A5" s="85">
        <v>0.5</v>
      </c>
      <c r="B5" s="86">
        <v>3</v>
      </c>
      <c r="C5" s="87">
        <v>15502</v>
      </c>
      <c r="D5" s="87">
        <v>6488</v>
      </c>
      <c r="E5" s="87">
        <v>9491</v>
      </c>
      <c r="F5" s="87">
        <v>18590</v>
      </c>
      <c r="G5" s="87">
        <v>10581</v>
      </c>
      <c r="H5" s="87">
        <v>13575</v>
      </c>
      <c r="I5" s="87">
        <v>33224</v>
      </c>
      <c r="J5" s="326">
        <v>3484</v>
      </c>
      <c r="K5" s="88" t="s">
        <v>105</v>
      </c>
      <c r="L5" s="89"/>
      <c r="M5" s="7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90"/>
      <c r="B6" s="91">
        <v>6</v>
      </c>
      <c r="C6" s="92">
        <v>16515</v>
      </c>
      <c r="D6" s="92">
        <v>8551</v>
      </c>
      <c r="E6" s="92">
        <v>11130</v>
      </c>
      <c r="F6" s="92">
        <v>19628</v>
      </c>
      <c r="G6" s="92">
        <v>12725</v>
      </c>
      <c r="H6" s="92">
        <v>15971</v>
      </c>
      <c r="I6" s="92">
        <v>34425</v>
      </c>
      <c r="J6" s="326"/>
      <c r="K6" s="93" t="s">
        <v>105</v>
      </c>
      <c r="L6" s="89"/>
      <c r="M6" s="7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90"/>
      <c r="B7" s="86">
        <v>9</v>
      </c>
      <c r="C7" s="87">
        <v>17604</v>
      </c>
      <c r="D7" s="87">
        <v>10830</v>
      </c>
      <c r="E7" s="87">
        <v>12810</v>
      </c>
      <c r="F7" s="87">
        <v>20603</v>
      </c>
      <c r="G7" s="87">
        <v>14973</v>
      </c>
      <c r="H7" s="87">
        <v>17967</v>
      </c>
      <c r="I7" s="87">
        <v>35336</v>
      </c>
      <c r="J7" s="326"/>
      <c r="K7" s="88" t="s">
        <v>105</v>
      </c>
      <c r="L7" s="89"/>
      <c r="M7" s="7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94"/>
      <c r="B8" s="91">
        <v>12</v>
      </c>
      <c r="C8" s="92">
        <v>18587</v>
      </c>
      <c r="D8" s="92">
        <v>13093</v>
      </c>
      <c r="E8" s="92">
        <v>14754</v>
      </c>
      <c r="F8" s="92">
        <v>21739</v>
      </c>
      <c r="G8" s="92">
        <v>17219</v>
      </c>
      <c r="H8" s="92">
        <v>20687</v>
      </c>
      <c r="I8" s="92">
        <v>36438</v>
      </c>
      <c r="J8" s="326"/>
      <c r="K8" s="93" t="s">
        <v>105</v>
      </c>
      <c r="L8" s="89"/>
      <c r="M8" s="7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85">
        <v>1</v>
      </c>
      <c r="B9" s="95">
        <v>3</v>
      </c>
      <c r="C9" s="87">
        <v>17453</v>
      </c>
      <c r="D9" s="87">
        <v>7674</v>
      </c>
      <c r="E9" s="87">
        <v>9499</v>
      </c>
      <c r="F9" s="87">
        <v>22982</v>
      </c>
      <c r="G9" s="87">
        <v>14856</v>
      </c>
      <c r="H9" s="87">
        <v>14973</v>
      </c>
      <c r="I9" s="87">
        <v>35505</v>
      </c>
      <c r="J9" s="327">
        <v>4341</v>
      </c>
      <c r="K9" s="88">
        <v>6294</v>
      </c>
      <c r="L9" s="89"/>
      <c r="M9" s="7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90"/>
      <c r="B10" s="91">
        <v>6</v>
      </c>
      <c r="C10" s="92">
        <v>18382</v>
      </c>
      <c r="D10" s="92">
        <v>10098</v>
      </c>
      <c r="E10" s="92">
        <v>11138</v>
      </c>
      <c r="F10" s="92">
        <v>24468</v>
      </c>
      <c r="G10" s="92">
        <v>18001</v>
      </c>
      <c r="H10" s="92">
        <v>18001</v>
      </c>
      <c r="I10" s="92">
        <v>36801</v>
      </c>
      <c r="J10" s="327"/>
      <c r="K10" s="93">
        <v>6904</v>
      </c>
      <c r="L10" s="89"/>
      <c r="M10" s="7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90"/>
      <c r="B11" s="86">
        <v>9</v>
      </c>
      <c r="C11" s="87">
        <v>19342</v>
      </c>
      <c r="D11" s="87">
        <v>13159</v>
      </c>
      <c r="E11" s="87">
        <v>13159</v>
      </c>
      <c r="F11" s="87">
        <v>26207</v>
      </c>
      <c r="G11" s="87">
        <v>21677</v>
      </c>
      <c r="H11" s="87">
        <v>21677</v>
      </c>
      <c r="I11" s="87">
        <v>38094</v>
      </c>
      <c r="J11" s="327"/>
      <c r="K11" s="88">
        <v>7528</v>
      </c>
      <c r="L11" s="89"/>
      <c r="M11" s="7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94"/>
      <c r="B12" s="91">
        <v>12</v>
      </c>
      <c r="C12" s="92">
        <v>20345</v>
      </c>
      <c r="D12" s="92">
        <v>15256</v>
      </c>
      <c r="E12" s="92">
        <v>15256</v>
      </c>
      <c r="F12" s="92">
        <v>27860</v>
      </c>
      <c r="G12" s="92">
        <v>24406</v>
      </c>
      <c r="H12" s="92">
        <v>24406</v>
      </c>
      <c r="I12" s="92">
        <v>39388</v>
      </c>
      <c r="J12" s="327"/>
      <c r="K12" s="93">
        <v>8135</v>
      </c>
      <c r="L12" s="89"/>
      <c r="M12" s="7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85">
        <v>2</v>
      </c>
      <c r="B13" s="86">
        <v>3</v>
      </c>
      <c r="C13" s="87">
        <v>23391</v>
      </c>
      <c r="D13" s="87">
        <v>10281</v>
      </c>
      <c r="E13" s="87">
        <v>13675</v>
      </c>
      <c r="F13" s="87">
        <v>31399</v>
      </c>
      <c r="G13" s="87">
        <v>19381</v>
      </c>
      <c r="H13" s="87">
        <v>20771</v>
      </c>
      <c r="I13" s="87">
        <v>48300</v>
      </c>
      <c r="J13" s="326">
        <v>7985</v>
      </c>
      <c r="K13" s="88">
        <v>8094</v>
      </c>
      <c r="L13" s="89"/>
      <c r="M13" s="7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90"/>
      <c r="B14" s="91">
        <v>6</v>
      </c>
      <c r="C14" s="92">
        <v>24695</v>
      </c>
      <c r="D14" s="92">
        <v>12993</v>
      </c>
      <c r="E14" s="92">
        <v>16129</v>
      </c>
      <c r="F14" s="92">
        <v>33231</v>
      </c>
      <c r="G14" s="92">
        <v>22858</v>
      </c>
      <c r="H14" s="92">
        <v>23441</v>
      </c>
      <c r="I14" s="92">
        <v>49950</v>
      </c>
      <c r="J14" s="326"/>
      <c r="K14" s="93">
        <v>8727</v>
      </c>
      <c r="L14" s="89"/>
      <c r="M14" s="7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90"/>
      <c r="B15" s="86">
        <v>9</v>
      </c>
      <c r="C15" s="87">
        <v>25989</v>
      </c>
      <c r="D15" s="87">
        <v>15921</v>
      </c>
      <c r="E15" s="87">
        <v>18392</v>
      </c>
      <c r="F15" s="87">
        <v>35132</v>
      </c>
      <c r="G15" s="87">
        <v>26385</v>
      </c>
      <c r="H15" s="87">
        <v>26385</v>
      </c>
      <c r="I15" s="87">
        <v>51568</v>
      </c>
      <c r="J15" s="326"/>
      <c r="K15" s="88">
        <v>9325</v>
      </c>
      <c r="L15" s="89"/>
      <c r="M15" s="7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94"/>
      <c r="B16" s="91">
        <v>12</v>
      </c>
      <c r="C16" s="92">
        <v>27016</v>
      </c>
      <c r="D16" s="92">
        <v>18832</v>
      </c>
      <c r="E16" s="92">
        <v>20771</v>
      </c>
      <c r="F16" s="92">
        <v>36842</v>
      </c>
      <c r="G16" s="92">
        <v>29946</v>
      </c>
      <c r="H16" s="92">
        <v>29946</v>
      </c>
      <c r="I16" s="92">
        <v>53603</v>
      </c>
      <c r="J16" s="326"/>
      <c r="K16" s="93">
        <v>9932</v>
      </c>
      <c r="L16" s="89"/>
      <c r="M16" s="7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85">
        <v>3.2</v>
      </c>
      <c r="B17" s="86">
        <v>3</v>
      </c>
      <c r="C17" s="87">
        <v>29248</v>
      </c>
      <c r="D17" s="87">
        <v>13551</v>
      </c>
      <c r="E17" s="87">
        <v>17169</v>
      </c>
      <c r="F17" s="87">
        <v>41295</v>
      </c>
      <c r="G17" s="87">
        <v>27018</v>
      </c>
      <c r="H17" s="87">
        <v>27018</v>
      </c>
      <c r="I17" s="87">
        <v>67796</v>
      </c>
      <c r="J17" s="327">
        <v>11154</v>
      </c>
      <c r="K17" s="88">
        <v>12128</v>
      </c>
      <c r="L17" s="89"/>
      <c r="M17" s="7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90"/>
      <c r="B18" s="91">
        <v>6</v>
      </c>
      <c r="C18" s="92">
        <v>31225</v>
      </c>
      <c r="D18" s="92">
        <v>17934</v>
      </c>
      <c r="E18" s="92">
        <v>19972</v>
      </c>
      <c r="F18" s="92">
        <v>43842</v>
      </c>
      <c r="G18" s="92">
        <v>32241</v>
      </c>
      <c r="H18" s="92">
        <v>32241</v>
      </c>
      <c r="I18" s="92">
        <v>70286</v>
      </c>
      <c r="J18" s="327"/>
      <c r="K18" s="93">
        <v>12793</v>
      </c>
      <c r="L18" s="89"/>
      <c r="M18" s="7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90"/>
      <c r="B19" s="86">
        <v>9</v>
      </c>
      <c r="C19" s="87">
        <v>32028</v>
      </c>
      <c r="D19" s="87">
        <v>22542</v>
      </c>
      <c r="E19" s="87">
        <v>22825</v>
      </c>
      <c r="F19" s="87">
        <v>45018</v>
      </c>
      <c r="G19" s="87">
        <v>37449</v>
      </c>
      <c r="H19" s="87">
        <v>37449</v>
      </c>
      <c r="I19" s="87">
        <v>71664</v>
      </c>
      <c r="J19" s="327"/>
      <c r="K19" s="88">
        <v>13401</v>
      </c>
      <c r="L19" s="89"/>
      <c r="M19" s="7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94"/>
      <c r="B20" s="91">
        <v>12</v>
      </c>
      <c r="C20" s="92">
        <v>33728</v>
      </c>
      <c r="D20" s="92">
        <v>27234</v>
      </c>
      <c r="E20" s="92">
        <v>27234</v>
      </c>
      <c r="F20" s="92">
        <v>47710</v>
      </c>
      <c r="G20" s="92">
        <v>42722</v>
      </c>
      <c r="H20" s="92">
        <v>42722</v>
      </c>
      <c r="I20" s="92">
        <v>74022</v>
      </c>
      <c r="J20" s="327"/>
      <c r="K20" s="93">
        <v>14017</v>
      </c>
      <c r="L20" s="89"/>
      <c r="M20" s="7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85">
        <v>5</v>
      </c>
      <c r="B21" s="86">
        <v>3</v>
      </c>
      <c r="C21" s="87">
        <v>37655</v>
      </c>
      <c r="D21" s="96">
        <v>20310</v>
      </c>
      <c r="E21" s="96"/>
      <c r="F21" s="87">
        <v>55186</v>
      </c>
      <c r="G21" s="96">
        <v>39258</v>
      </c>
      <c r="H21" s="96"/>
      <c r="I21" s="87">
        <v>90162</v>
      </c>
      <c r="J21" s="324">
        <v>18561</v>
      </c>
      <c r="K21" s="88">
        <v>20579</v>
      </c>
      <c r="L21" s="89"/>
      <c r="M21" s="7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90"/>
      <c r="B22" s="91">
        <v>6</v>
      </c>
      <c r="C22" s="92">
        <v>40603</v>
      </c>
      <c r="D22" s="93">
        <v>25454</v>
      </c>
      <c r="E22" s="93"/>
      <c r="F22" s="92">
        <v>58068</v>
      </c>
      <c r="G22" s="93">
        <v>44757</v>
      </c>
      <c r="H22" s="93"/>
      <c r="I22" s="92">
        <v>93592</v>
      </c>
      <c r="J22" s="324"/>
      <c r="K22" s="93">
        <v>21195</v>
      </c>
      <c r="L22" s="89"/>
      <c r="M22" s="7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90"/>
      <c r="B23" s="86">
        <v>9</v>
      </c>
      <c r="C23" s="87">
        <v>43083</v>
      </c>
      <c r="D23" s="96">
        <v>31177</v>
      </c>
      <c r="E23" s="96"/>
      <c r="F23" s="87">
        <v>61500</v>
      </c>
      <c r="G23" s="96">
        <v>50590</v>
      </c>
      <c r="H23" s="96"/>
      <c r="I23" s="87">
        <v>97604</v>
      </c>
      <c r="J23" s="324"/>
      <c r="K23" s="88">
        <v>21810</v>
      </c>
      <c r="L23" s="89"/>
      <c r="M23" s="7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94"/>
      <c r="B24" s="91">
        <v>12</v>
      </c>
      <c r="C24" s="92">
        <v>46117</v>
      </c>
      <c r="D24" s="93">
        <v>36517</v>
      </c>
      <c r="E24" s="93"/>
      <c r="F24" s="92">
        <v>64420</v>
      </c>
      <c r="G24" s="93">
        <v>56026</v>
      </c>
      <c r="H24" s="93"/>
      <c r="I24" s="92">
        <v>100711</v>
      </c>
      <c r="J24" s="324"/>
      <c r="K24" s="93">
        <v>22426</v>
      </c>
      <c r="L24" s="89"/>
      <c r="M24" s="7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85">
        <v>10</v>
      </c>
      <c r="B25" s="86">
        <v>3</v>
      </c>
      <c r="C25" s="87">
        <v>71827</v>
      </c>
      <c r="D25" s="96"/>
      <c r="E25" s="96"/>
      <c r="F25" s="87">
        <v>111257</v>
      </c>
      <c r="G25" s="96"/>
      <c r="H25" s="96"/>
      <c r="I25" s="96">
        <v>167348</v>
      </c>
      <c r="J25" s="324">
        <v>37947</v>
      </c>
      <c r="K25" s="88">
        <v>41100</v>
      </c>
      <c r="L25" s="89"/>
      <c r="M25" s="7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90"/>
      <c r="B26" s="91">
        <v>6</v>
      </c>
      <c r="C26" s="92">
        <v>74751</v>
      </c>
      <c r="D26" s="93"/>
      <c r="E26" s="93"/>
      <c r="F26" s="92">
        <v>115439</v>
      </c>
      <c r="G26" s="93"/>
      <c r="H26" s="93"/>
      <c r="I26" s="93">
        <v>173313</v>
      </c>
      <c r="J26" s="324"/>
      <c r="K26" s="93">
        <v>41774</v>
      </c>
      <c r="L26" s="89"/>
      <c r="M26" s="7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90"/>
      <c r="B27" s="86">
        <v>9</v>
      </c>
      <c r="C27" s="87">
        <v>82058</v>
      </c>
      <c r="D27" s="96"/>
      <c r="E27" s="96"/>
      <c r="F27" s="87">
        <v>119301</v>
      </c>
      <c r="G27" s="96"/>
      <c r="H27" s="96"/>
      <c r="I27" s="96">
        <v>179314</v>
      </c>
      <c r="J27" s="324"/>
      <c r="K27" s="88">
        <v>42448</v>
      </c>
      <c r="L27" s="89"/>
      <c r="M27" s="7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94"/>
      <c r="B28" s="91">
        <v>12</v>
      </c>
      <c r="C28" s="97">
        <v>95849</v>
      </c>
      <c r="D28" s="98"/>
      <c r="E28" s="98"/>
      <c r="F28" s="97">
        <v>129256</v>
      </c>
      <c r="G28" s="98"/>
      <c r="H28" s="98"/>
      <c r="I28" s="98">
        <v>185312</v>
      </c>
      <c r="J28" s="324"/>
      <c r="K28" s="93">
        <v>43122</v>
      </c>
      <c r="L28" s="89"/>
      <c r="M28" s="7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8.5" customHeight="1" x14ac:dyDescent="0.25">
      <c r="A29" s="320" t="s">
        <v>106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7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64.5" customHeight="1" x14ac:dyDescent="0.25">
      <c r="A30" s="99" t="s">
        <v>91</v>
      </c>
      <c r="B30" s="99" t="s">
        <v>92</v>
      </c>
      <c r="C30" s="99" t="s">
        <v>107</v>
      </c>
      <c r="D30" s="99" t="s">
        <v>108</v>
      </c>
      <c r="E30" s="99" t="s">
        <v>109</v>
      </c>
      <c r="F30" s="99" t="s">
        <v>110</v>
      </c>
      <c r="G30" s="325" t="s">
        <v>111</v>
      </c>
      <c r="H30" s="325"/>
      <c r="I30" s="325"/>
      <c r="J30" s="325"/>
      <c r="K30" s="325"/>
      <c r="L30" s="325"/>
      <c r="M30" s="7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8" hidden="1" customHeight="1" x14ac:dyDescent="0.25">
      <c r="A31" s="100"/>
      <c r="B31" s="100"/>
      <c r="C31" s="100"/>
      <c r="D31" s="100"/>
      <c r="E31" s="100"/>
      <c r="F31" s="100"/>
      <c r="G31" s="101"/>
      <c r="H31" s="102"/>
      <c r="I31" s="102"/>
      <c r="J31" s="102"/>
      <c r="K31" s="102"/>
      <c r="L31" s="103"/>
      <c r="M31" s="7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 x14ac:dyDescent="0.25">
      <c r="A32" s="104"/>
      <c r="B32" s="104"/>
      <c r="C32" s="104"/>
      <c r="D32" s="104"/>
      <c r="E32" s="104"/>
      <c r="F32" s="104"/>
      <c r="G32" s="99" t="s">
        <v>112</v>
      </c>
      <c r="H32" s="99" t="s">
        <v>113</v>
      </c>
      <c r="I32" s="99" t="s">
        <v>114</v>
      </c>
      <c r="J32" s="99" t="s">
        <v>115</v>
      </c>
      <c r="K32" s="99" t="s">
        <v>116</v>
      </c>
      <c r="L32" s="99" t="s">
        <v>117</v>
      </c>
      <c r="M32" s="7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85">
        <v>0.75</v>
      </c>
      <c r="B33" s="105">
        <v>3</v>
      </c>
      <c r="C33" s="106">
        <v>13253</v>
      </c>
      <c r="D33" s="106">
        <v>10133</v>
      </c>
      <c r="E33" s="318" t="s">
        <v>118</v>
      </c>
      <c r="F33" s="87" t="s">
        <v>119</v>
      </c>
      <c r="G33" s="106">
        <v>18567</v>
      </c>
      <c r="H33" s="106">
        <v>29284</v>
      </c>
      <c r="I33" s="106">
        <v>46089</v>
      </c>
      <c r="J33" s="106">
        <v>20210</v>
      </c>
      <c r="K33" s="323">
        <v>7237</v>
      </c>
      <c r="L33" s="88"/>
      <c r="M33" s="7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90"/>
      <c r="B34" s="108">
        <v>6</v>
      </c>
      <c r="C34" s="109">
        <v>13752</v>
      </c>
      <c r="D34" s="109">
        <v>10965</v>
      </c>
      <c r="E34" s="318"/>
      <c r="F34" s="92" t="s">
        <v>120</v>
      </c>
      <c r="G34" s="109">
        <v>21775</v>
      </c>
      <c r="H34" s="109">
        <v>33192</v>
      </c>
      <c r="I34" s="109">
        <v>48400</v>
      </c>
      <c r="J34" s="109">
        <v>21854</v>
      </c>
      <c r="K34" s="323"/>
      <c r="L34" s="93"/>
      <c r="M34" s="7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90"/>
      <c r="B35" s="105">
        <v>9</v>
      </c>
      <c r="C35" s="106">
        <v>14338</v>
      </c>
      <c r="D35" s="106">
        <v>11948</v>
      </c>
      <c r="E35" s="318"/>
      <c r="F35" s="87" t="s">
        <v>121</v>
      </c>
      <c r="G35" s="106">
        <v>25080</v>
      </c>
      <c r="H35" s="106">
        <v>36942</v>
      </c>
      <c r="I35" s="106">
        <v>50708</v>
      </c>
      <c r="J35" s="106">
        <v>23812</v>
      </c>
      <c r="K35" s="323"/>
      <c r="L35" s="88"/>
      <c r="M35" s="7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94"/>
      <c r="B36" s="108">
        <v>12</v>
      </c>
      <c r="C36" s="109">
        <v>14888</v>
      </c>
      <c r="D36" s="109">
        <v>12855</v>
      </c>
      <c r="E36" s="318"/>
      <c r="F36" s="92" t="s">
        <v>122</v>
      </c>
      <c r="G36" s="109">
        <v>28515</v>
      </c>
      <c r="H36" s="109">
        <v>40570</v>
      </c>
      <c r="I36" s="109">
        <v>53021</v>
      </c>
      <c r="J36" s="109">
        <v>25665</v>
      </c>
      <c r="K36" s="323"/>
      <c r="L36" s="93"/>
      <c r="M36" s="7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85">
        <v>1</v>
      </c>
      <c r="B37" s="105">
        <v>3</v>
      </c>
      <c r="C37" s="106" t="s">
        <v>105</v>
      </c>
      <c r="D37" s="106">
        <v>10331</v>
      </c>
      <c r="E37" s="318" t="s">
        <v>123</v>
      </c>
      <c r="F37" s="87" t="s">
        <v>119</v>
      </c>
      <c r="G37" s="106">
        <v>19756</v>
      </c>
      <c r="H37" s="106">
        <v>31155</v>
      </c>
      <c r="I37" s="106">
        <v>70367</v>
      </c>
      <c r="J37" s="106">
        <v>21504</v>
      </c>
      <c r="K37" s="322">
        <v>9301</v>
      </c>
      <c r="L37" s="111">
        <v>13628</v>
      </c>
      <c r="M37" s="7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90"/>
      <c r="B38" s="108">
        <v>6</v>
      </c>
      <c r="C38" s="106" t="s">
        <v>105</v>
      </c>
      <c r="D38" s="109">
        <v>11171</v>
      </c>
      <c r="E38" s="318"/>
      <c r="F38" s="92" t="s">
        <v>120</v>
      </c>
      <c r="G38" s="109">
        <v>23165</v>
      </c>
      <c r="H38" s="109">
        <v>35307</v>
      </c>
      <c r="I38" s="109">
        <v>72361</v>
      </c>
      <c r="J38" s="109">
        <v>23253</v>
      </c>
      <c r="K38" s="322"/>
      <c r="L38" s="112">
        <v>14939</v>
      </c>
      <c r="M38" s="79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90"/>
      <c r="B39" s="105">
        <v>9</v>
      </c>
      <c r="C39" s="106" t="s">
        <v>105</v>
      </c>
      <c r="D39" s="106">
        <v>12178</v>
      </c>
      <c r="E39" s="318"/>
      <c r="F39" s="87" t="s">
        <v>121</v>
      </c>
      <c r="G39" s="106">
        <v>26679</v>
      </c>
      <c r="H39" s="106">
        <v>39302</v>
      </c>
      <c r="I39" s="106">
        <v>75489</v>
      </c>
      <c r="J39" s="106">
        <v>25324</v>
      </c>
      <c r="K39" s="322"/>
      <c r="L39" s="111">
        <v>16286</v>
      </c>
      <c r="M39" s="7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94"/>
      <c r="B40" s="108">
        <v>12</v>
      </c>
      <c r="C40" s="106" t="s">
        <v>105</v>
      </c>
      <c r="D40" s="109">
        <v>13126</v>
      </c>
      <c r="E40" s="318"/>
      <c r="F40" s="92" t="s">
        <v>122</v>
      </c>
      <c r="G40" s="109">
        <v>30342</v>
      </c>
      <c r="H40" s="109">
        <v>43166</v>
      </c>
      <c r="I40" s="109">
        <v>78053</v>
      </c>
      <c r="J40" s="109">
        <v>27300</v>
      </c>
      <c r="K40" s="322"/>
      <c r="L40" s="112">
        <v>17597</v>
      </c>
      <c r="M40" s="7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85" t="s">
        <v>124</v>
      </c>
      <c r="B41" s="105">
        <v>3</v>
      </c>
      <c r="C41" s="106">
        <v>17031</v>
      </c>
      <c r="D41" s="106">
        <v>13476</v>
      </c>
      <c r="E41" s="318" t="s">
        <v>125</v>
      </c>
      <c r="F41" s="87" t="s">
        <v>119</v>
      </c>
      <c r="G41" s="106">
        <v>28445</v>
      </c>
      <c r="H41" s="106">
        <v>43210</v>
      </c>
      <c r="I41" s="106">
        <v>83749</v>
      </c>
      <c r="J41" s="106">
        <v>28025</v>
      </c>
      <c r="K41" s="323">
        <v>16617</v>
      </c>
      <c r="L41" s="111">
        <v>17518</v>
      </c>
      <c r="M41" s="7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90" t="s">
        <v>126</v>
      </c>
      <c r="B42" s="108">
        <v>6</v>
      </c>
      <c r="C42" s="109">
        <v>17810</v>
      </c>
      <c r="D42" s="109">
        <v>15172</v>
      </c>
      <c r="E42" s="318"/>
      <c r="F42" s="92" t="s">
        <v>120</v>
      </c>
      <c r="G42" s="109">
        <v>33568</v>
      </c>
      <c r="H42" s="109">
        <v>48778</v>
      </c>
      <c r="I42" s="109">
        <v>87342</v>
      </c>
      <c r="J42" s="109">
        <v>31566</v>
      </c>
      <c r="K42" s="323"/>
      <c r="L42" s="112">
        <v>18873</v>
      </c>
      <c r="M42" s="7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90"/>
      <c r="B43" s="105">
        <v>9</v>
      </c>
      <c r="C43" s="106">
        <v>18672</v>
      </c>
      <c r="D43" s="106">
        <v>16770</v>
      </c>
      <c r="E43" s="318"/>
      <c r="F43" s="87" t="s">
        <v>121</v>
      </c>
      <c r="G43" s="106">
        <v>38262</v>
      </c>
      <c r="H43" s="106">
        <v>53979</v>
      </c>
      <c r="I43" s="106">
        <v>90935</v>
      </c>
      <c r="J43" s="106">
        <v>34896</v>
      </c>
      <c r="K43" s="323"/>
      <c r="L43" s="111">
        <v>20176</v>
      </c>
      <c r="M43" s="79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94"/>
      <c r="B44" s="108">
        <v>12</v>
      </c>
      <c r="C44" s="109">
        <v>19437</v>
      </c>
      <c r="D44" s="109">
        <v>18308</v>
      </c>
      <c r="E44" s="318"/>
      <c r="F44" s="92" t="s">
        <v>122</v>
      </c>
      <c r="G44" s="109">
        <v>43210</v>
      </c>
      <c r="H44" s="109">
        <v>59049</v>
      </c>
      <c r="I44" s="109">
        <v>94524</v>
      </c>
      <c r="J44" s="109">
        <v>38096</v>
      </c>
      <c r="K44" s="323"/>
      <c r="L44" s="112">
        <v>21495</v>
      </c>
      <c r="M44" s="79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85">
        <v>3.2</v>
      </c>
      <c r="B45" s="105">
        <v>3</v>
      </c>
      <c r="C45" s="106">
        <v>23509</v>
      </c>
      <c r="D45" s="106">
        <v>17967</v>
      </c>
      <c r="E45" s="318" t="s">
        <v>127</v>
      </c>
      <c r="F45" s="87" t="s">
        <v>119</v>
      </c>
      <c r="G45" s="106">
        <v>35727</v>
      </c>
      <c r="H45" s="106">
        <v>51523</v>
      </c>
      <c r="I45" s="106">
        <v>102222</v>
      </c>
      <c r="J45" s="106">
        <v>37388</v>
      </c>
      <c r="K45" s="322">
        <v>23226</v>
      </c>
      <c r="L45" s="111">
        <v>26242</v>
      </c>
      <c r="M45" s="79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90"/>
      <c r="B46" s="108">
        <v>6</v>
      </c>
      <c r="C46" s="109">
        <v>25168</v>
      </c>
      <c r="D46" s="109">
        <v>20288</v>
      </c>
      <c r="E46" s="318"/>
      <c r="F46" s="92" t="s">
        <v>120</v>
      </c>
      <c r="G46" s="109">
        <v>41549</v>
      </c>
      <c r="H46" s="109">
        <v>56934</v>
      </c>
      <c r="I46" s="109">
        <v>106750</v>
      </c>
      <c r="J46" s="109">
        <v>42213</v>
      </c>
      <c r="K46" s="322"/>
      <c r="L46" s="112">
        <v>27676</v>
      </c>
      <c r="M46" s="7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90"/>
      <c r="B47" s="105">
        <v>9</v>
      </c>
      <c r="C47" s="106">
        <v>25377</v>
      </c>
      <c r="D47" s="106">
        <v>22185</v>
      </c>
      <c r="E47" s="318"/>
      <c r="F47" s="87" t="s">
        <v>121</v>
      </c>
      <c r="G47" s="106">
        <v>47493</v>
      </c>
      <c r="H47" s="106">
        <v>62336</v>
      </c>
      <c r="I47" s="106">
        <v>111278</v>
      </c>
      <c r="J47" s="106">
        <v>46155</v>
      </c>
      <c r="K47" s="322"/>
      <c r="L47" s="111">
        <v>28996</v>
      </c>
      <c r="M47" s="79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94"/>
      <c r="B48" s="108">
        <v>12</v>
      </c>
      <c r="C48" s="109">
        <v>27149</v>
      </c>
      <c r="D48" s="109">
        <v>23956</v>
      </c>
      <c r="E48" s="318"/>
      <c r="F48" s="92" t="s">
        <v>122</v>
      </c>
      <c r="G48" s="109">
        <v>53437</v>
      </c>
      <c r="H48" s="109">
        <v>67782</v>
      </c>
      <c r="I48" s="109">
        <v>115806</v>
      </c>
      <c r="J48" s="109">
        <v>49862</v>
      </c>
      <c r="K48" s="322"/>
      <c r="L48" s="112">
        <v>30316</v>
      </c>
      <c r="M48" s="79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85">
        <v>6</v>
      </c>
      <c r="B49" s="105">
        <v>3</v>
      </c>
      <c r="C49" s="106">
        <v>34903</v>
      </c>
      <c r="D49" s="106" t="s">
        <v>105</v>
      </c>
      <c r="E49" s="318" t="s">
        <v>128</v>
      </c>
      <c r="F49" s="87" t="s">
        <v>119</v>
      </c>
      <c r="G49" s="106">
        <v>54735</v>
      </c>
      <c r="H49" s="106">
        <v>88943</v>
      </c>
      <c r="I49" s="106">
        <v>147720</v>
      </c>
      <c r="J49" s="319" t="s">
        <v>129</v>
      </c>
      <c r="K49" s="319"/>
      <c r="L49" s="111">
        <v>31933</v>
      </c>
      <c r="M49" s="7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 x14ac:dyDescent="0.25">
      <c r="A50" s="90"/>
      <c r="B50" s="108">
        <v>6</v>
      </c>
      <c r="C50" s="109">
        <v>38986</v>
      </c>
      <c r="D50" s="106" t="s">
        <v>105</v>
      </c>
      <c r="E50" s="318"/>
      <c r="F50" s="92" t="s">
        <v>120</v>
      </c>
      <c r="G50" s="109">
        <v>62441</v>
      </c>
      <c r="H50" s="109">
        <v>99212</v>
      </c>
      <c r="I50" s="109">
        <v>155794</v>
      </c>
      <c r="J50" s="319"/>
      <c r="K50" s="319"/>
      <c r="L50" s="112">
        <v>32685</v>
      </c>
      <c r="M50" s="79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90"/>
      <c r="B51" s="105">
        <v>9</v>
      </c>
      <c r="C51" s="106">
        <v>43070</v>
      </c>
      <c r="D51" s="106" t="s">
        <v>105</v>
      </c>
      <c r="E51" s="318"/>
      <c r="F51" s="87" t="s">
        <v>121</v>
      </c>
      <c r="G51" s="106">
        <v>72367</v>
      </c>
      <c r="H51" s="106">
        <v>109760</v>
      </c>
      <c r="I51" s="106">
        <v>163784</v>
      </c>
      <c r="J51" s="319"/>
      <c r="K51" s="319"/>
      <c r="L51" s="111">
        <v>33436</v>
      </c>
      <c r="M51" s="79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94"/>
      <c r="B52" s="108">
        <v>12</v>
      </c>
      <c r="C52" s="109">
        <v>47153</v>
      </c>
      <c r="D52" s="106" t="s">
        <v>105</v>
      </c>
      <c r="E52" s="318"/>
      <c r="F52" s="92" t="s">
        <v>122</v>
      </c>
      <c r="G52" s="109">
        <v>82293</v>
      </c>
      <c r="H52" s="109">
        <v>120332</v>
      </c>
      <c r="I52" s="109">
        <v>171768</v>
      </c>
      <c r="J52" s="319"/>
      <c r="K52" s="319"/>
      <c r="L52" s="112">
        <v>34197</v>
      </c>
      <c r="M52" s="79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7.75" customHeight="1" x14ac:dyDescent="0.25">
      <c r="A53" s="320" t="s">
        <v>130</v>
      </c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7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13"/>
      <c r="B54" s="114" t="s">
        <v>131</v>
      </c>
      <c r="C54" s="115"/>
      <c r="D54" s="115"/>
      <c r="E54" s="116"/>
      <c r="F54" s="114" t="s">
        <v>132</v>
      </c>
      <c r="G54" s="116"/>
      <c r="H54" s="114" t="s">
        <v>133</v>
      </c>
      <c r="I54" s="116"/>
      <c r="J54" s="114" t="s">
        <v>134</v>
      </c>
      <c r="K54" s="116"/>
      <c r="L54" s="113"/>
      <c r="M54" s="79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 x14ac:dyDescent="0.25">
      <c r="A55" s="117"/>
      <c r="B55" s="118">
        <v>57424</v>
      </c>
      <c r="C55" s="119"/>
      <c r="D55" s="119"/>
      <c r="E55" s="120"/>
      <c r="F55" s="121">
        <v>66621</v>
      </c>
      <c r="G55" s="122"/>
      <c r="H55" s="121">
        <v>70308</v>
      </c>
      <c r="I55" s="122"/>
      <c r="J55" s="121">
        <v>87204</v>
      </c>
      <c r="K55" s="122"/>
      <c r="L55" s="117"/>
      <c r="M55" s="79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16"/>
      <c r="B56" s="123"/>
      <c r="C56" s="124"/>
      <c r="D56" s="124"/>
      <c r="E56" s="125"/>
      <c r="F56" s="123"/>
      <c r="G56" s="125"/>
      <c r="H56" s="123"/>
      <c r="I56" s="125"/>
      <c r="J56" s="123"/>
      <c r="K56" s="125"/>
      <c r="L56" s="116"/>
      <c r="M56" s="7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321" t="s">
        <v>135</v>
      </c>
      <c r="B60" s="321"/>
      <c r="C60" s="321"/>
      <c r="D60" s="321"/>
      <c r="E60" s="321"/>
      <c r="F60" s="321"/>
      <c r="G60" s="321"/>
      <c r="H60" s="321"/>
      <c r="I60" s="321"/>
      <c r="J60" s="79"/>
      <c r="K60" s="79"/>
      <c r="L60" s="79"/>
      <c r="M60" s="7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315" t="s">
        <v>136</v>
      </c>
      <c r="B61" s="315"/>
      <c r="C61" s="315"/>
      <c r="D61" s="315"/>
      <c r="E61" s="315"/>
      <c r="F61" s="315"/>
      <c r="G61" s="315"/>
      <c r="H61" s="315"/>
      <c r="I61" s="315"/>
      <c r="J61" s="79"/>
      <c r="K61" s="79"/>
      <c r="L61" s="79"/>
      <c r="M61" s="79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26" t="s">
        <v>137</v>
      </c>
      <c r="B62" s="317" t="s">
        <v>138</v>
      </c>
      <c r="C62" s="126" t="s">
        <v>139</v>
      </c>
      <c r="D62" s="317" t="s">
        <v>140</v>
      </c>
      <c r="E62" s="126" t="s">
        <v>139</v>
      </c>
      <c r="F62" s="317" t="s">
        <v>141</v>
      </c>
      <c r="G62" s="126" t="s">
        <v>139</v>
      </c>
      <c r="H62" s="317" t="s">
        <v>142</v>
      </c>
      <c r="I62" s="126" t="s">
        <v>139</v>
      </c>
      <c r="J62" s="79"/>
      <c r="K62" s="79"/>
      <c r="L62" s="79"/>
      <c r="M62" s="79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27">
        <v>1</v>
      </c>
      <c r="B63" s="317"/>
      <c r="C63" s="110">
        <v>13755</v>
      </c>
      <c r="D63" s="317"/>
      <c r="E63" s="110">
        <v>14746</v>
      </c>
      <c r="F63" s="317"/>
      <c r="G63" s="110">
        <v>17210</v>
      </c>
      <c r="H63" s="317"/>
      <c r="I63" s="110">
        <v>19676</v>
      </c>
      <c r="J63" s="79"/>
      <c r="K63" s="79"/>
      <c r="L63" s="79"/>
      <c r="M63" s="79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128">
        <v>3.2</v>
      </c>
      <c r="B64" s="317"/>
      <c r="C64" s="107">
        <v>25653</v>
      </c>
      <c r="D64" s="317"/>
      <c r="E64" s="107">
        <v>28353</v>
      </c>
      <c r="F64" s="317"/>
      <c r="G64" s="107">
        <v>32731</v>
      </c>
      <c r="H64" s="317"/>
      <c r="I64" s="107">
        <v>37109</v>
      </c>
      <c r="J64" s="79"/>
      <c r="K64" s="79"/>
      <c r="L64" s="79"/>
      <c r="M64" s="79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27">
        <v>5</v>
      </c>
      <c r="B65" s="317"/>
      <c r="C65" s="110">
        <v>35439</v>
      </c>
      <c r="D65" s="317"/>
      <c r="E65" s="110">
        <v>39209</v>
      </c>
      <c r="F65" s="317"/>
      <c r="G65" s="110">
        <v>42521</v>
      </c>
      <c r="H65" s="317"/>
      <c r="I65" s="110">
        <v>47539</v>
      </c>
      <c r="J65" s="79"/>
      <c r="K65" s="79"/>
      <c r="L65" s="79"/>
      <c r="M65" s="79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28">
        <v>8</v>
      </c>
      <c r="B66" s="317"/>
      <c r="C66" s="107">
        <v>52386</v>
      </c>
      <c r="D66" s="317"/>
      <c r="E66" s="107">
        <v>67389</v>
      </c>
      <c r="F66" s="317"/>
      <c r="G66" s="107">
        <v>85820</v>
      </c>
      <c r="H66" s="317"/>
      <c r="I66" s="107">
        <v>104250</v>
      </c>
      <c r="J66" s="79"/>
      <c r="K66" s="79"/>
      <c r="L66" s="79"/>
      <c r="M66" s="79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314"/>
      <c r="B67" s="314"/>
      <c r="C67" s="314"/>
      <c r="D67" s="314"/>
      <c r="E67" s="314"/>
      <c r="F67" s="314"/>
      <c r="G67" s="314"/>
      <c r="H67" s="314"/>
      <c r="I67" s="314"/>
      <c r="J67" s="79"/>
      <c r="K67" s="79"/>
      <c r="L67" s="79"/>
      <c r="M67" s="79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315" t="s">
        <v>143</v>
      </c>
      <c r="B68" s="315"/>
      <c r="C68" s="315"/>
      <c r="D68" s="315"/>
      <c r="E68" s="315"/>
      <c r="F68" s="315"/>
      <c r="G68" s="315"/>
      <c r="H68" s="315"/>
      <c r="I68" s="315"/>
      <c r="J68" s="79"/>
      <c r="K68" s="79"/>
      <c r="L68" s="79"/>
      <c r="M68" s="79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26" t="s">
        <v>137</v>
      </c>
      <c r="B69" s="317" t="s">
        <v>138</v>
      </c>
      <c r="C69" s="126" t="s">
        <v>139</v>
      </c>
      <c r="D69" s="317" t="s">
        <v>140</v>
      </c>
      <c r="E69" s="126" t="s">
        <v>139</v>
      </c>
      <c r="F69" s="317" t="s">
        <v>141</v>
      </c>
      <c r="G69" s="126" t="s">
        <v>139</v>
      </c>
      <c r="H69" s="317" t="s">
        <v>142</v>
      </c>
      <c r="I69" s="126" t="s">
        <v>139</v>
      </c>
      <c r="J69" s="79"/>
      <c r="K69" s="79"/>
      <c r="L69" s="79"/>
      <c r="M69" s="7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27">
        <v>1</v>
      </c>
      <c r="B70" s="317"/>
      <c r="C70" s="110">
        <v>19350</v>
      </c>
      <c r="D70" s="317"/>
      <c r="E70" s="110">
        <v>21777</v>
      </c>
      <c r="F70" s="317"/>
      <c r="G70" s="110">
        <v>24695</v>
      </c>
      <c r="H70" s="317"/>
      <c r="I70" s="110">
        <v>28248</v>
      </c>
      <c r="J70" s="79"/>
      <c r="K70" s="79"/>
      <c r="L70" s="79"/>
      <c r="M70" s="7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128">
        <v>3.2</v>
      </c>
      <c r="B71" s="317"/>
      <c r="C71" s="107">
        <v>32139</v>
      </c>
      <c r="D71" s="317"/>
      <c r="E71" s="107">
        <v>35772</v>
      </c>
      <c r="F71" s="317"/>
      <c r="G71" s="107">
        <v>42326</v>
      </c>
      <c r="H71" s="317"/>
      <c r="I71" s="107">
        <v>48880</v>
      </c>
      <c r="J71" s="79"/>
      <c r="K71" s="79"/>
      <c r="L71" s="79"/>
      <c r="M71" s="7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127">
        <v>5</v>
      </c>
      <c r="B72" s="317"/>
      <c r="C72" s="110">
        <v>44353</v>
      </c>
      <c r="D72" s="317"/>
      <c r="E72" s="110">
        <v>48792</v>
      </c>
      <c r="F72" s="317"/>
      <c r="G72" s="110">
        <v>52617</v>
      </c>
      <c r="H72" s="317"/>
      <c r="I72" s="110">
        <v>58675</v>
      </c>
      <c r="J72" s="79"/>
      <c r="K72" s="79"/>
      <c r="L72" s="79"/>
      <c r="M72" s="7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28">
        <v>8</v>
      </c>
      <c r="B73" s="317"/>
      <c r="C73" s="107">
        <v>69705</v>
      </c>
      <c r="D73" s="317"/>
      <c r="E73" s="107">
        <v>86580</v>
      </c>
      <c r="F73" s="317"/>
      <c r="G73" s="107">
        <v>113583</v>
      </c>
      <c r="H73" s="317"/>
      <c r="I73" s="107">
        <v>140586</v>
      </c>
      <c r="J73" s="79"/>
      <c r="K73" s="79"/>
      <c r="L73" s="79"/>
      <c r="M73" s="7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127">
        <v>10</v>
      </c>
      <c r="B74" s="317"/>
      <c r="C74" s="110">
        <v>116867</v>
      </c>
      <c r="D74" s="317"/>
      <c r="E74" s="110">
        <v>132171</v>
      </c>
      <c r="F74" s="317"/>
      <c r="G74" s="110">
        <v>158099</v>
      </c>
      <c r="H74" s="317"/>
      <c r="I74" s="110">
        <v>184026</v>
      </c>
      <c r="J74" s="79"/>
      <c r="K74" s="79"/>
      <c r="L74" s="79"/>
      <c r="M74" s="7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314"/>
      <c r="B75" s="314"/>
      <c r="C75" s="314"/>
      <c r="D75" s="314"/>
      <c r="E75" s="314"/>
      <c r="F75" s="314"/>
      <c r="G75" s="314"/>
      <c r="H75" s="314"/>
      <c r="I75" s="314"/>
      <c r="J75" s="79"/>
      <c r="K75" s="79"/>
      <c r="L75" s="79"/>
      <c r="M75" s="79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315" t="s">
        <v>144</v>
      </c>
      <c r="B76" s="315"/>
      <c r="C76" s="315"/>
      <c r="D76" s="315"/>
      <c r="E76" s="315"/>
      <c r="F76" s="315"/>
      <c r="G76" s="315"/>
      <c r="H76" s="315"/>
      <c r="I76" s="315"/>
      <c r="J76" s="79"/>
      <c r="K76" s="79"/>
      <c r="L76" s="79"/>
      <c r="M76" s="79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126" t="s">
        <v>137</v>
      </c>
      <c r="B77" s="317" t="s">
        <v>138</v>
      </c>
      <c r="C77" s="126" t="s">
        <v>139</v>
      </c>
      <c r="D77" s="317" t="s">
        <v>140</v>
      </c>
      <c r="E77" s="126" t="s">
        <v>139</v>
      </c>
      <c r="F77" s="317" t="s">
        <v>141</v>
      </c>
      <c r="G77" s="126" t="s">
        <v>139</v>
      </c>
      <c r="H77" s="317" t="s">
        <v>142</v>
      </c>
      <c r="I77" s="126" t="s">
        <v>139</v>
      </c>
      <c r="J77" s="79"/>
      <c r="K77" s="79"/>
      <c r="L77" s="79"/>
      <c r="M77" s="79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27">
        <v>1</v>
      </c>
      <c r="B78" s="317"/>
      <c r="C78" s="110">
        <v>22987</v>
      </c>
      <c r="D78" s="317"/>
      <c r="E78" s="110">
        <v>24643</v>
      </c>
      <c r="F78" s="317"/>
      <c r="G78" s="110">
        <v>27802</v>
      </c>
      <c r="H78" s="317"/>
      <c r="I78" s="110">
        <v>30961</v>
      </c>
      <c r="J78" s="79"/>
      <c r="K78" s="79"/>
      <c r="L78" s="79"/>
      <c r="M78" s="79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128">
        <v>3.2</v>
      </c>
      <c r="B79" s="317"/>
      <c r="C79" s="107">
        <v>41208</v>
      </c>
      <c r="D79" s="317"/>
      <c r="E79" s="107">
        <v>43597</v>
      </c>
      <c r="F79" s="317"/>
      <c r="G79" s="107">
        <v>48674</v>
      </c>
      <c r="H79" s="317"/>
      <c r="I79" s="107">
        <v>53758</v>
      </c>
      <c r="J79" s="79"/>
      <c r="K79" s="79"/>
      <c r="L79" s="79"/>
      <c r="M79" s="79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127">
        <v>5</v>
      </c>
      <c r="B80" s="317"/>
      <c r="C80" s="110">
        <v>60240</v>
      </c>
      <c r="D80" s="317"/>
      <c r="E80" s="110">
        <v>62224</v>
      </c>
      <c r="F80" s="317"/>
      <c r="G80" s="110">
        <v>68149</v>
      </c>
      <c r="H80" s="317"/>
      <c r="I80" s="110">
        <v>74074</v>
      </c>
      <c r="J80" s="79"/>
      <c r="K80" s="79"/>
      <c r="L80" s="79"/>
      <c r="M80" s="79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128">
        <v>8</v>
      </c>
      <c r="B81" s="317"/>
      <c r="C81" s="107">
        <v>87367</v>
      </c>
      <c r="D81" s="317"/>
      <c r="E81" s="107">
        <v>116047</v>
      </c>
      <c r="F81" s="317"/>
      <c r="G81" s="107">
        <v>150443</v>
      </c>
      <c r="H81" s="317"/>
      <c r="I81" s="107">
        <v>184839</v>
      </c>
      <c r="J81" s="79"/>
      <c r="K81" s="79"/>
      <c r="L81" s="79"/>
      <c r="M81" s="79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314"/>
      <c r="B82" s="314"/>
      <c r="C82" s="314"/>
      <c r="D82" s="314"/>
      <c r="E82" s="314"/>
      <c r="F82" s="314"/>
      <c r="G82" s="314"/>
      <c r="H82" s="314"/>
      <c r="I82" s="314"/>
      <c r="J82" s="79"/>
      <c r="K82" s="79"/>
      <c r="L82" s="79"/>
      <c r="M82" s="79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315" t="s">
        <v>145</v>
      </c>
      <c r="B83" s="315"/>
      <c r="C83" s="315"/>
      <c r="D83" s="315"/>
      <c r="E83" s="315"/>
      <c r="F83" s="315"/>
      <c r="G83" s="315"/>
      <c r="H83" s="315"/>
      <c r="I83" s="315"/>
      <c r="J83" s="79"/>
      <c r="K83" s="79"/>
      <c r="L83" s="79"/>
      <c r="M83" s="79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126" t="s">
        <v>137</v>
      </c>
      <c r="B84" s="316" t="s">
        <v>138</v>
      </c>
      <c r="C84" s="126" t="s">
        <v>139</v>
      </c>
      <c r="D84" s="316" t="s">
        <v>140</v>
      </c>
      <c r="E84" s="126" t="s">
        <v>139</v>
      </c>
      <c r="F84" s="316" t="s">
        <v>141</v>
      </c>
      <c r="G84" s="126" t="s">
        <v>139</v>
      </c>
      <c r="H84" s="316" t="s">
        <v>142</v>
      </c>
      <c r="I84" s="126" t="s">
        <v>139</v>
      </c>
      <c r="J84" s="79"/>
      <c r="K84" s="79"/>
      <c r="L84" s="79"/>
      <c r="M84" s="79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27">
        <v>1</v>
      </c>
      <c r="B85" s="316"/>
      <c r="C85" s="110">
        <v>36898</v>
      </c>
      <c r="D85" s="316"/>
      <c r="E85" s="110">
        <v>39289</v>
      </c>
      <c r="F85" s="316"/>
      <c r="G85" s="110">
        <v>42746</v>
      </c>
      <c r="H85" s="316"/>
      <c r="I85" s="110">
        <v>47347</v>
      </c>
      <c r="J85" s="79"/>
      <c r="K85" s="79"/>
      <c r="L85" s="79"/>
      <c r="M85" s="79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128">
        <v>3.2</v>
      </c>
      <c r="B86" s="316"/>
      <c r="C86" s="107">
        <v>63270</v>
      </c>
      <c r="D86" s="316"/>
      <c r="E86" s="107">
        <v>65541</v>
      </c>
      <c r="F86" s="316"/>
      <c r="G86" s="107">
        <v>73564</v>
      </c>
      <c r="H86" s="316"/>
      <c r="I86" s="107">
        <v>81585</v>
      </c>
      <c r="J86" s="79"/>
      <c r="K86" s="79"/>
      <c r="L86" s="79"/>
      <c r="M86" s="79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127">
        <v>5</v>
      </c>
      <c r="B87" s="316"/>
      <c r="C87" s="110">
        <v>84968</v>
      </c>
      <c r="D87" s="316"/>
      <c r="E87" s="110">
        <v>90027</v>
      </c>
      <c r="F87" s="316"/>
      <c r="G87" s="110">
        <v>95402</v>
      </c>
      <c r="H87" s="316"/>
      <c r="I87" s="110">
        <v>103397</v>
      </c>
      <c r="J87" s="79"/>
      <c r="K87" s="79"/>
      <c r="L87" s="79"/>
      <c r="M87" s="79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128">
        <v>8</v>
      </c>
      <c r="B88" s="316"/>
      <c r="C88" s="107">
        <v>151457</v>
      </c>
      <c r="D88" s="316"/>
      <c r="E88" s="107">
        <v>173737</v>
      </c>
      <c r="F88" s="316"/>
      <c r="G88" s="107">
        <v>209784</v>
      </c>
      <c r="H88" s="316"/>
      <c r="I88" s="107">
        <v>245832</v>
      </c>
      <c r="J88" s="79"/>
      <c r="K88" s="79"/>
      <c r="L88" s="79"/>
      <c r="M88" s="79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127">
        <v>10</v>
      </c>
      <c r="B89" s="316"/>
      <c r="C89" s="110">
        <v>224837</v>
      </c>
      <c r="D89" s="316"/>
      <c r="E89" s="110">
        <v>237561</v>
      </c>
      <c r="F89" s="316"/>
      <c r="G89" s="110">
        <v>270724</v>
      </c>
      <c r="H89" s="316"/>
      <c r="I89" s="110">
        <v>303889</v>
      </c>
      <c r="J89" s="79"/>
      <c r="K89" s="79"/>
      <c r="L89" s="79"/>
      <c r="M89" s="79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</sheetData>
  <mergeCells count="49">
    <mergeCell ref="A1:L1"/>
    <mergeCell ref="A3:A4"/>
    <mergeCell ref="B3:B4"/>
    <mergeCell ref="C3:E3"/>
    <mergeCell ref="F3:I3"/>
    <mergeCell ref="J3:L3"/>
    <mergeCell ref="J5:J8"/>
    <mergeCell ref="J9:J12"/>
    <mergeCell ref="J13:J16"/>
    <mergeCell ref="J17:J20"/>
    <mergeCell ref="J21:J24"/>
    <mergeCell ref="J25:J28"/>
    <mergeCell ref="A29:L29"/>
    <mergeCell ref="G30:L30"/>
    <mergeCell ref="E33:E36"/>
    <mergeCell ref="K33:K36"/>
    <mergeCell ref="E37:E40"/>
    <mergeCell ref="K37:K40"/>
    <mergeCell ref="E41:E44"/>
    <mergeCell ref="K41:K44"/>
    <mergeCell ref="E45:E48"/>
    <mergeCell ref="K45:K48"/>
    <mergeCell ref="E49:E52"/>
    <mergeCell ref="J49:K52"/>
    <mergeCell ref="A53:L53"/>
    <mergeCell ref="A60:I60"/>
    <mergeCell ref="A61:I61"/>
    <mergeCell ref="B62:B66"/>
    <mergeCell ref="D62:D66"/>
    <mergeCell ref="F62:F66"/>
    <mergeCell ref="H62:H66"/>
    <mergeCell ref="A67:I67"/>
    <mergeCell ref="A68:I68"/>
    <mergeCell ref="B69:B74"/>
    <mergeCell ref="D69:D74"/>
    <mergeCell ref="F69:F74"/>
    <mergeCell ref="H69:H74"/>
    <mergeCell ref="A75:I75"/>
    <mergeCell ref="A76:I76"/>
    <mergeCell ref="B77:B81"/>
    <mergeCell ref="D77:D81"/>
    <mergeCell ref="F77:F81"/>
    <mergeCell ref="H77:H81"/>
    <mergeCell ref="A82:I82"/>
    <mergeCell ref="A83:I83"/>
    <mergeCell ref="B84:B89"/>
    <mergeCell ref="D84:D89"/>
    <mergeCell ref="F84:F89"/>
    <mergeCell ref="H84:H89"/>
  </mergeCells>
  <pageMargins left="0.7" right="0.7" top="0.75" bottom="0.75" header="0.51180555555555496" footer="0.51180555555555496"/>
  <pageSetup paperSize="9" scale="49" firstPageNumber="0" orientation="portrait" horizontalDpi="300" verticalDpi="300"/>
  <rowBreaks count="1" manualBreakCount="1"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1"/>
  <sheetViews>
    <sheetView zoomScaleNormal="100" workbookViewId="0">
      <selection activeCell="J32" sqref="J32"/>
    </sheetView>
  </sheetViews>
  <sheetFormatPr defaultRowHeight="12.75" x14ac:dyDescent="0.2"/>
  <cols>
    <col min="1" max="1" width="8" style="129" customWidth="1"/>
    <col min="2" max="2" width="13.42578125" style="129" customWidth="1"/>
    <col min="3" max="3" width="11" style="129" customWidth="1"/>
    <col min="4" max="4" width="13" style="129" customWidth="1"/>
    <col min="5" max="5" width="18.42578125" style="129" customWidth="1"/>
    <col min="6" max="6" width="14.140625" style="129" customWidth="1"/>
    <col min="7" max="7" width="14.7109375" style="129" customWidth="1"/>
    <col min="8" max="8" width="17" style="129" customWidth="1"/>
    <col min="9" max="9" width="13.42578125" style="129" customWidth="1"/>
    <col min="10" max="10" width="8" style="129" customWidth="1"/>
    <col min="11" max="11" width="13.140625" style="129" customWidth="1"/>
    <col min="12" max="21" width="8" style="129" customWidth="1"/>
    <col min="22" max="1025" width="9.140625" style="129" customWidth="1"/>
  </cols>
  <sheetData>
    <row r="1" spans="1:26" ht="33.75" customHeight="1" x14ac:dyDescent="0.2">
      <c r="A1" s="334" t="s">
        <v>90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26" ht="23.25" customHeight="1" x14ac:dyDescent="0.2">
      <c r="A2" s="335" t="s">
        <v>146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28.5" customHeight="1" x14ac:dyDescent="0.2">
      <c r="A3" s="336" t="s">
        <v>147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3.5" customHeight="1" x14ac:dyDescent="0.2">
      <c r="A4" s="337" t="s">
        <v>148</v>
      </c>
      <c r="B4" s="338" t="s">
        <v>149</v>
      </c>
      <c r="C4" s="338" t="s">
        <v>150</v>
      </c>
      <c r="D4" s="338" t="s">
        <v>151</v>
      </c>
      <c r="E4" s="338" t="s">
        <v>92</v>
      </c>
      <c r="F4" s="338" t="s">
        <v>152</v>
      </c>
      <c r="G4" s="338" t="s">
        <v>153</v>
      </c>
      <c r="H4" s="339" t="s">
        <v>154</v>
      </c>
      <c r="I4" s="339"/>
      <c r="J4" s="339"/>
      <c r="K4" s="339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13.5" customHeight="1" x14ac:dyDescent="0.2">
      <c r="A5" s="337"/>
      <c r="B5" s="338"/>
      <c r="C5" s="338"/>
      <c r="D5" s="338"/>
      <c r="E5" s="338"/>
      <c r="F5" s="338"/>
      <c r="G5" s="338"/>
      <c r="H5" s="339"/>
      <c r="I5" s="339"/>
      <c r="J5" s="339"/>
      <c r="K5" s="339"/>
      <c r="L5" s="131"/>
      <c r="M5" s="133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26" ht="36" customHeight="1" x14ac:dyDescent="0.2">
      <c r="A6" s="337"/>
      <c r="B6" s="338"/>
      <c r="C6" s="338"/>
      <c r="D6" s="338"/>
      <c r="E6" s="338"/>
      <c r="F6" s="338"/>
      <c r="G6" s="338"/>
      <c r="H6" s="132" t="s">
        <v>155</v>
      </c>
      <c r="I6" s="132" t="s">
        <v>156</v>
      </c>
      <c r="J6" s="132" t="s">
        <v>157</v>
      </c>
      <c r="K6" s="132" t="s">
        <v>158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6" ht="13.5" customHeight="1" x14ac:dyDescent="0.2">
      <c r="A7" s="134">
        <v>1</v>
      </c>
      <c r="B7" s="135">
        <v>2</v>
      </c>
      <c r="C7" s="135">
        <v>3</v>
      </c>
      <c r="D7" s="135">
        <v>4</v>
      </c>
      <c r="E7" s="135">
        <v>5</v>
      </c>
      <c r="F7" s="135">
        <v>6</v>
      </c>
      <c r="G7" s="136">
        <v>7</v>
      </c>
      <c r="H7" s="137">
        <v>8</v>
      </c>
      <c r="I7" s="137">
        <v>9</v>
      </c>
      <c r="J7" s="137">
        <v>10</v>
      </c>
      <c r="K7" s="137">
        <v>11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</row>
    <row r="8" spans="1:26" ht="15.75" customHeight="1" x14ac:dyDescent="0.2">
      <c r="A8" s="134">
        <v>1</v>
      </c>
      <c r="B8" s="331">
        <v>0.5</v>
      </c>
      <c r="C8" s="332" t="s">
        <v>159</v>
      </c>
      <c r="D8" s="332" t="s">
        <v>160</v>
      </c>
      <c r="E8" s="140">
        <v>6</v>
      </c>
      <c r="F8" s="332">
        <v>8</v>
      </c>
      <c r="G8" s="333">
        <v>20</v>
      </c>
      <c r="H8" s="141">
        <v>1267.2</v>
      </c>
      <c r="I8" s="141">
        <v>1808.4</v>
      </c>
      <c r="J8" s="141"/>
      <c r="K8" s="141"/>
      <c r="L8" s="142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</row>
    <row r="9" spans="1:26" ht="15.75" customHeight="1" x14ac:dyDescent="0.2">
      <c r="A9" s="134">
        <v>2</v>
      </c>
      <c r="B9" s="331"/>
      <c r="C9" s="332"/>
      <c r="D9" s="332"/>
      <c r="E9" s="140">
        <v>9</v>
      </c>
      <c r="F9" s="332"/>
      <c r="G9" s="333"/>
      <c r="H9" s="141">
        <v>1292.5</v>
      </c>
      <c r="I9" s="141">
        <v>1851.3</v>
      </c>
      <c r="J9" s="141"/>
      <c r="K9" s="141"/>
      <c r="L9" s="142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</row>
    <row r="10" spans="1:26" ht="15.75" customHeight="1" x14ac:dyDescent="0.2">
      <c r="A10" s="134">
        <v>3</v>
      </c>
      <c r="B10" s="331"/>
      <c r="C10" s="332"/>
      <c r="D10" s="332"/>
      <c r="E10" s="140">
        <v>12</v>
      </c>
      <c r="F10" s="332"/>
      <c r="G10" s="333"/>
      <c r="H10" s="141">
        <v>1305.7</v>
      </c>
      <c r="I10" s="141">
        <v>1881</v>
      </c>
      <c r="J10" s="141"/>
      <c r="K10" s="141"/>
      <c r="L10" s="142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</row>
    <row r="11" spans="1:26" ht="13.5" customHeight="1" x14ac:dyDescent="0.2">
      <c r="A11" s="134">
        <v>4</v>
      </c>
      <c r="B11" s="331"/>
      <c r="C11" s="332"/>
      <c r="D11" s="332"/>
      <c r="E11" s="140">
        <v>18</v>
      </c>
      <c r="F11" s="332"/>
      <c r="G11" s="333"/>
      <c r="H11" s="141">
        <v>1932.7</v>
      </c>
      <c r="I11" s="141"/>
      <c r="J11" s="141"/>
      <c r="K11" s="141"/>
      <c r="L11" s="143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</row>
    <row r="12" spans="1:26" ht="15.75" customHeight="1" x14ac:dyDescent="0.2">
      <c r="A12" s="134">
        <v>5</v>
      </c>
      <c r="B12" s="331"/>
      <c r="C12" s="332"/>
      <c r="D12" s="332"/>
      <c r="E12" s="140">
        <v>24</v>
      </c>
      <c r="F12" s="332"/>
      <c r="G12" s="333"/>
      <c r="H12" s="141">
        <v>1918.4</v>
      </c>
      <c r="I12" s="141"/>
      <c r="J12" s="141"/>
      <c r="K12" s="141"/>
      <c r="L12" s="143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</row>
    <row r="13" spans="1:26" ht="15.75" customHeight="1" x14ac:dyDescent="0.2">
      <c r="A13" s="134">
        <v>6</v>
      </c>
      <c r="B13" s="331"/>
      <c r="C13" s="332"/>
      <c r="D13" s="332"/>
      <c r="E13" s="140">
        <v>30</v>
      </c>
      <c r="F13" s="332"/>
      <c r="G13" s="333"/>
      <c r="H13" s="141">
        <v>2480.5</v>
      </c>
      <c r="I13" s="141"/>
      <c r="J13" s="141"/>
      <c r="K13" s="141"/>
      <c r="L13" s="143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ht="15.75" customHeight="1" x14ac:dyDescent="0.2">
      <c r="A14" s="134">
        <v>7</v>
      </c>
      <c r="B14" s="331"/>
      <c r="C14" s="332"/>
      <c r="D14" s="332"/>
      <c r="E14" s="140">
        <v>36</v>
      </c>
      <c r="F14" s="332"/>
      <c r="G14" s="333"/>
      <c r="H14" s="141">
        <v>2521.1999999999998</v>
      </c>
      <c r="I14" s="141"/>
      <c r="J14" s="141"/>
      <c r="K14" s="141"/>
      <c r="L14" s="143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</row>
    <row r="15" spans="1:26" ht="13.5" customHeight="1" x14ac:dyDescent="0.2">
      <c r="A15" s="134">
        <v>8</v>
      </c>
      <c r="B15" s="331">
        <v>1</v>
      </c>
      <c r="C15" s="332" t="s">
        <v>161</v>
      </c>
      <c r="D15" s="332" t="s">
        <v>160</v>
      </c>
      <c r="E15" s="144">
        <v>6</v>
      </c>
      <c r="F15" s="332">
        <v>8</v>
      </c>
      <c r="G15" s="333">
        <v>20</v>
      </c>
      <c r="H15" s="141">
        <v>1552.1</v>
      </c>
      <c r="I15" s="141">
        <v>1907.4</v>
      </c>
      <c r="J15" s="141"/>
      <c r="K15" s="141"/>
      <c r="L15" s="142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</row>
    <row r="16" spans="1:26" ht="15.75" customHeight="1" x14ac:dyDescent="0.2">
      <c r="A16" s="134">
        <v>9</v>
      </c>
      <c r="B16" s="331"/>
      <c r="C16" s="332"/>
      <c r="D16" s="332"/>
      <c r="E16" s="140">
        <v>9</v>
      </c>
      <c r="F16" s="332"/>
      <c r="G16" s="333"/>
      <c r="H16" s="141">
        <v>1636.8</v>
      </c>
      <c r="I16" s="141">
        <v>1985.5</v>
      </c>
      <c r="J16" s="141"/>
      <c r="K16" s="141"/>
      <c r="L16" s="142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</row>
    <row r="17" spans="1:26" ht="15.75" customHeight="1" x14ac:dyDescent="0.2">
      <c r="A17" s="134">
        <v>10</v>
      </c>
      <c r="B17" s="331"/>
      <c r="C17" s="332"/>
      <c r="D17" s="332"/>
      <c r="E17" s="140">
        <v>12</v>
      </c>
      <c r="F17" s="332"/>
      <c r="G17" s="333"/>
      <c r="H17" s="141">
        <v>1711.6</v>
      </c>
      <c r="I17" s="141">
        <v>2139.5</v>
      </c>
      <c r="J17" s="141"/>
      <c r="K17" s="141"/>
      <c r="L17" s="142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</row>
    <row r="18" spans="1:26" ht="13.5" customHeight="1" x14ac:dyDescent="0.2">
      <c r="A18" s="134">
        <v>11</v>
      </c>
      <c r="B18" s="331"/>
      <c r="C18" s="332"/>
      <c r="D18" s="332"/>
      <c r="E18" s="140">
        <v>18</v>
      </c>
      <c r="F18" s="332"/>
      <c r="G18" s="333"/>
      <c r="H18" s="141">
        <v>2160.4</v>
      </c>
      <c r="I18" s="141"/>
      <c r="J18" s="141"/>
      <c r="K18" s="141"/>
      <c r="L18" s="143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</row>
    <row r="19" spans="1:26" ht="15.75" customHeight="1" x14ac:dyDescent="0.2">
      <c r="A19" s="134">
        <v>12</v>
      </c>
      <c r="B19" s="331"/>
      <c r="C19" s="332"/>
      <c r="D19" s="332"/>
      <c r="E19" s="140">
        <v>24</v>
      </c>
      <c r="F19" s="332"/>
      <c r="G19" s="333"/>
      <c r="H19" s="141">
        <v>2279.1999999999998</v>
      </c>
      <c r="I19" s="141"/>
      <c r="J19" s="141"/>
      <c r="K19" s="141"/>
      <c r="L19" s="143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</row>
    <row r="20" spans="1:26" ht="15.75" customHeight="1" x14ac:dyDescent="0.2">
      <c r="A20" s="134">
        <v>13</v>
      </c>
      <c r="B20" s="331"/>
      <c r="C20" s="332"/>
      <c r="D20" s="332"/>
      <c r="E20" s="140">
        <v>30</v>
      </c>
      <c r="F20" s="332"/>
      <c r="G20" s="333"/>
      <c r="H20" s="141">
        <v>2673</v>
      </c>
      <c r="I20" s="141"/>
      <c r="J20" s="141"/>
      <c r="K20" s="141"/>
      <c r="L20" s="143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</row>
    <row r="21" spans="1:26" ht="13.5" customHeight="1" x14ac:dyDescent="0.2">
      <c r="A21" s="134">
        <v>14</v>
      </c>
      <c r="B21" s="331"/>
      <c r="C21" s="332"/>
      <c r="D21" s="332"/>
      <c r="E21" s="145">
        <v>36</v>
      </c>
      <c r="F21" s="332"/>
      <c r="G21" s="333"/>
      <c r="H21" s="141">
        <v>2772</v>
      </c>
      <c r="I21" s="141"/>
      <c r="J21" s="141"/>
      <c r="K21" s="141"/>
      <c r="L21" s="143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</row>
    <row r="22" spans="1:26" ht="13.5" customHeight="1" x14ac:dyDescent="0.2">
      <c r="A22" s="134">
        <v>15</v>
      </c>
      <c r="B22" s="331">
        <v>2</v>
      </c>
      <c r="C22" s="332" t="s">
        <v>161</v>
      </c>
      <c r="D22" s="332" t="s">
        <v>162</v>
      </c>
      <c r="E22" s="140">
        <v>6</v>
      </c>
      <c r="F22" s="332">
        <v>4</v>
      </c>
      <c r="G22" s="333">
        <v>20</v>
      </c>
      <c r="H22" s="141"/>
      <c r="I22" s="141"/>
      <c r="J22" s="141">
        <v>1945.9</v>
      </c>
      <c r="K22" s="141">
        <v>2559.6999999999998</v>
      </c>
      <c r="L22" s="143"/>
      <c r="M22" s="142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ht="13.5" customHeight="1" x14ac:dyDescent="0.2">
      <c r="A23" s="134">
        <v>16</v>
      </c>
      <c r="B23" s="331"/>
      <c r="C23" s="332"/>
      <c r="D23" s="332"/>
      <c r="E23" s="140">
        <v>9</v>
      </c>
      <c r="F23" s="332"/>
      <c r="G23" s="333"/>
      <c r="H23" s="141"/>
      <c r="I23" s="141"/>
      <c r="J23" s="141">
        <v>2372.6999999999998</v>
      </c>
      <c r="K23" s="141">
        <v>2612.5</v>
      </c>
      <c r="L23" s="143"/>
      <c r="M23" s="142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ht="13.5" customHeight="1" x14ac:dyDescent="0.2">
      <c r="A24" s="134">
        <v>17</v>
      </c>
      <c r="B24" s="331"/>
      <c r="C24" s="332"/>
      <c r="D24" s="332"/>
      <c r="E24" s="145">
        <v>12</v>
      </c>
      <c r="F24" s="332"/>
      <c r="G24" s="333"/>
      <c r="H24" s="141"/>
      <c r="I24" s="141"/>
      <c r="J24" s="141">
        <v>2479.4</v>
      </c>
      <c r="K24" s="141">
        <v>2652.1</v>
      </c>
      <c r="L24" s="143"/>
      <c r="M24" s="142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</row>
    <row r="25" spans="1:26" ht="15.75" customHeight="1" x14ac:dyDescent="0.2">
      <c r="A25" s="134">
        <v>18</v>
      </c>
      <c r="B25" s="331">
        <v>2</v>
      </c>
      <c r="C25" s="332" t="s">
        <v>163</v>
      </c>
      <c r="D25" s="332" t="s">
        <v>160</v>
      </c>
      <c r="E25" s="140">
        <v>6</v>
      </c>
      <c r="F25" s="332">
        <v>8</v>
      </c>
      <c r="G25" s="333">
        <v>20</v>
      </c>
      <c r="H25" s="141">
        <v>1959.1</v>
      </c>
      <c r="I25" s="141">
        <v>2453</v>
      </c>
      <c r="J25" s="141"/>
      <c r="K25" s="141"/>
      <c r="L25" s="142"/>
      <c r="M25" s="143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</row>
    <row r="26" spans="1:26" ht="15.75" customHeight="1" x14ac:dyDescent="0.2">
      <c r="A26" s="134">
        <v>19</v>
      </c>
      <c r="B26" s="331"/>
      <c r="C26" s="332"/>
      <c r="D26" s="332"/>
      <c r="E26" s="140">
        <v>9</v>
      </c>
      <c r="F26" s="332"/>
      <c r="G26" s="333"/>
      <c r="H26" s="141">
        <v>1987.7</v>
      </c>
      <c r="I26" s="141">
        <v>2479.4</v>
      </c>
      <c r="J26" s="141"/>
      <c r="K26" s="141"/>
      <c r="L26" s="142"/>
      <c r="M26" s="143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ht="15.75" customHeight="1" x14ac:dyDescent="0.2">
      <c r="A27" s="134">
        <v>20</v>
      </c>
      <c r="B27" s="331"/>
      <c r="C27" s="332"/>
      <c r="D27" s="332"/>
      <c r="E27" s="140">
        <v>12</v>
      </c>
      <c r="F27" s="332"/>
      <c r="G27" s="333"/>
      <c r="H27" s="141">
        <v>2020.7</v>
      </c>
      <c r="I27" s="141">
        <v>2559.6999999999998</v>
      </c>
      <c r="J27" s="141"/>
      <c r="K27" s="141"/>
      <c r="L27" s="142"/>
      <c r="M27" s="143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ht="13.5" customHeight="1" x14ac:dyDescent="0.2">
      <c r="A28" s="134">
        <v>21</v>
      </c>
      <c r="B28" s="331"/>
      <c r="C28" s="332"/>
      <c r="D28" s="332"/>
      <c r="E28" s="140">
        <v>18</v>
      </c>
      <c r="F28" s="332"/>
      <c r="G28" s="333"/>
      <c r="H28" s="141">
        <v>2709.3</v>
      </c>
      <c r="I28" s="141"/>
      <c r="J28" s="141"/>
      <c r="K28" s="141"/>
      <c r="L28" s="143"/>
      <c r="M28" s="143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ht="15.75" customHeight="1" x14ac:dyDescent="0.2">
      <c r="A29" s="134">
        <v>22</v>
      </c>
      <c r="B29" s="331"/>
      <c r="C29" s="332"/>
      <c r="D29" s="332"/>
      <c r="E29" s="140">
        <v>24</v>
      </c>
      <c r="F29" s="332"/>
      <c r="G29" s="333"/>
      <c r="H29" s="141">
        <v>2777.5</v>
      </c>
      <c r="I29" s="141"/>
      <c r="J29" s="141"/>
      <c r="K29" s="141"/>
      <c r="L29" s="143"/>
      <c r="M29" s="143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ht="15.75" customHeight="1" x14ac:dyDescent="0.2">
      <c r="A30" s="134">
        <v>23</v>
      </c>
      <c r="B30" s="331"/>
      <c r="C30" s="332"/>
      <c r="D30" s="332"/>
      <c r="E30" s="140">
        <v>30</v>
      </c>
      <c r="F30" s="332"/>
      <c r="G30" s="333"/>
      <c r="H30" s="141">
        <v>4052.4</v>
      </c>
      <c r="I30" s="141"/>
      <c r="J30" s="141"/>
      <c r="K30" s="141"/>
      <c r="L30" s="143"/>
      <c r="M30" s="143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</row>
    <row r="31" spans="1:26" ht="15.75" customHeight="1" x14ac:dyDescent="0.2">
      <c r="A31" s="134">
        <v>24</v>
      </c>
      <c r="B31" s="331"/>
      <c r="C31" s="332"/>
      <c r="D31" s="332"/>
      <c r="E31" s="140">
        <v>36</v>
      </c>
      <c r="F31" s="332"/>
      <c r="G31" s="333"/>
      <c r="H31" s="141">
        <v>4125</v>
      </c>
      <c r="I31" s="141"/>
      <c r="J31" s="141"/>
      <c r="K31" s="141"/>
      <c r="L31" s="143"/>
      <c r="M31" s="143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</row>
    <row r="32" spans="1:26" ht="13.5" customHeight="1" x14ac:dyDescent="0.2">
      <c r="A32" s="134">
        <v>25</v>
      </c>
      <c r="B32" s="331">
        <v>4</v>
      </c>
      <c r="C32" s="332" t="s">
        <v>163</v>
      </c>
      <c r="D32" s="332" t="s">
        <v>162</v>
      </c>
      <c r="E32" s="144">
        <v>6</v>
      </c>
      <c r="F32" s="332">
        <v>4</v>
      </c>
      <c r="G32" s="333">
        <v>20</v>
      </c>
      <c r="H32" s="141"/>
      <c r="I32" s="141"/>
      <c r="J32" s="141">
        <v>2599.3000000000002</v>
      </c>
      <c r="K32" s="141">
        <v>3509</v>
      </c>
      <c r="L32" s="131"/>
      <c r="M32" s="143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</row>
    <row r="33" spans="1:26" ht="15.75" customHeight="1" x14ac:dyDescent="0.2">
      <c r="A33" s="134">
        <v>26</v>
      </c>
      <c r="B33" s="331"/>
      <c r="C33" s="332"/>
      <c r="D33" s="332"/>
      <c r="E33" s="140">
        <v>9</v>
      </c>
      <c r="F33" s="332"/>
      <c r="G33" s="333"/>
      <c r="H33" s="141"/>
      <c r="I33" s="141"/>
      <c r="J33" s="141">
        <v>3132.8</v>
      </c>
      <c r="K33" s="141">
        <v>4228.3999999999996</v>
      </c>
      <c r="L33" s="131"/>
      <c r="M33" s="143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</row>
    <row r="34" spans="1:26" ht="15.75" customHeight="1" x14ac:dyDescent="0.2">
      <c r="A34" s="134">
        <v>27</v>
      </c>
      <c r="B34" s="331"/>
      <c r="C34" s="332"/>
      <c r="D34" s="332"/>
      <c r="E34" s="145">
        <v>12</v>
      </c>
      <c r="F34" s="332"/>
      <c r="G34" s="333"/>
      <c r="H34" s="141"/>
      <c r="I34" s="141"/>
      <c r="J34" s="141">
        <v>3265.9</v>
      </c>
      <c r="K34" s="141">
        <v>4408.8</v>
      </c>
      <c r="L34" s="131"/>
      <c r="M34" s="143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</row>
    <row r="35" spans="1:26" ht="13.5" customHeight="1" x14ac:dyDescent="0.2">
      <c r="A35" s="134">
        <v>28</v>
      </c>
      <c r="B35" s="331">
        <v>3.2</v>
      </c>
      <c r="C35" s="332" t="s">
        <v>164</v>
      </c>
      <c r="D35" s="332" t="s">
        <v>160</v>
      </c>
      <c r="E35" s="140">
        <v>6</v>
      </c>
      <c r="F35" s="332">
        <v>8</v>
      </c>
      <c r="G35" s="333">
        <v>20</v>
      </c>
      <c r="H35" s="141">
        <v>2372.6999999999998</v>
      </c>
      <c r="I35" s="141">
        <v>2692.8</v>
      </c>
      <c r="J35" s="141"/>
      <c r="K35" s="141"/>
      <c r="L35" s="143"/>
      <c r="M35" s="143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</row>
    <row r="36" spans="1:26" ht="15.75" customHeight="1" x14ac:dyDescent="0.2">
      <c r="A36" s="134">
        <v>29</v>
      </c>
      <c r="B36" s="331"/>
      <c r="C36" s="332"/>
      <c r="D36" s="332"/>
      <c r="E36" s="140">
        <v>9</v>
      </c>
      <c r="F36" s="332"/>
      <c r="G36" s="333"/>
      <c r="H36" s="141">
        <v>2412.3000000000002</v>
      </c>
      <c r="I36" s="141">
        <v>3026.1</v>
      </c>
      <c r="J36" s="141"/>
      <c r="K36" s="141"/>
      <c r="L36" s="143"/>
      <c r="M36" s="143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</row>
    <row r="37" spans="1:26" ht="15.75" customHeight="1" x14ac:dyDescent="0.2">
      <c r="A37" s="134">
        <v>30</v>
      </c>
      <c r="B37" s="331"/>
      <c r="C37" s="332"/>
      <c r="D37" s="332"/>
      <c r="E37" s="140">
        <v>12</v>
      </c>
      <c r="F37" s="332"/>
      <c r="G37" s="333"/>
      <c r="H37" s="141">
        <v>2466.1999999999998</v>
      </c>
      <c r="I37" s="141">
        <v>3305.5</v>
      </c>
      <c r="J37" s="141"/>
      <c r="K37" s="141"/>
      <c r="L37" s="143"/>
      <c r="M37" s="143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</row>
    <row r="38" spans="1:26" ht="13.5" customHeight="1" x14ac:dyDescent="0.2">
      <c r="A38" s="134">
        <v>31</v>
      </c>
      <c r="B38" s="331"/>
      <c r="C38" s="332"/>
      <c r="D38" s="332"/>
      <c r="E38" s="140">
        <v>18</v>
      </c>
      <c r="F38" s="332"/>
      <c r="G38" s="333"/>
      <c r="H38" s="141">
        <v>3131.7</v>
      </c>
      <c r="I38" s="141"/>
      <c r="J38" s="141"/>
      <c r="K38" s="141"/>
      <c r="L38" s="143"/>
      <c r="M38" s="143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</row>
    <row r="39" spans="1:26" ht="13.5" customHeight="1" x14ac:dyDescent="0.2">
      <c r="A39" s="134">
        <v>32</v>
      </c>
      <c r="B39" s="331"/>
      <c r="C39" s="332"/>
      <c r="D39" s="332"/>
      <c r="E39" s="140">
        <v>24</v>
      </c>
      <c r="F39" s="332"/>
      <c r="G39" s="333"/>
      <c r="H39" s="141">
        <v>3382.5</v>
      </c>
      <c r="I39" s="141"/>
      <c r="J39" s="141"/>
      <c r="K39" s="141"/>
      <c r="L39" s="143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</row>
    <row r="40" spans="1:26" ht="13.5" customHeight="1" x14ac:dyDescent="0.2">
      <c r="A40" s="134">
        <v>33</v>
      </c>
      <c r="B40" s="331"/>
      <c r="C40" s="332"/>
      <c r="D40" s="332"/>
      <c r="E40" s="140">
        <v>30</v>
      </c>
      <c r="F40" s="332"/>
      <c r="G40" s="333"/>
      <c r="H40" s="141">
        <v>4375.8</v>
      </c>
      <c r="I40" s="141"/>
      <c r="J40" s="141"/>
      <c r="K40" s="141"/>
      <c r="L40" s="143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</row>
    <row r="41" spans="1:26" ht="13.5" customHeight="1" x14ac:dyDescent="0.2">
      <c r="A41" s="134">
        <v>34</v>
      </c>
      <c r="B41" s="331"/>
      <c r="C41" s="332"/>
      <c r="D41" s="332"/>
      <c r="E41" s="145">
        <v>36</v>
      </c>
      <c r="F41" s="332"/>
      <c r="G41" s="333"/>
      <c r="H41" s="141">
        <v>4462.7</v>
      </c>
      <c r="I41" s="141"/>
      <c r="J41" s="141"/>
      <c r="K41" s="141"/>
      <c r="L41" s="143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</row>
    <row r="42" spans="1:26" ht="15.75" customHeight="1" x14ac:dyDescent="0.2">
      <c r="A42" s="134">
        <v>35</v>
      </c>
      <c r="B42" s="331">
        <v>5</v>
      </c>
      <c r="C42" s="332" t="s">
        <v>165</v>
      </c>
      <c r="D42" s="332" t="s">
        <v>160</v>
      </c>
      <c r="E42" s="140">
        <v>6</v>
      </c>
      <c r="F42" s="332">
        <v>8</v>
      </c>
      <c r="G42" s="333">
        <v>20</v>
      </c>
      <c r="H42" s="141">
        <v>3185.6</v>
      </c>
      <c r="I42" s="141">
        <v>3837.9</v>
      </c>
      <c r="J42" s="141"/>
      <c r="K42" s="141"/>
      <c r="L42" s="142"/>
      <c r="M42" s="143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26" ht="15.75" customHeight="1" x14ac:dyDescent="0.2">
      <c r="A43" s="134">
        <v>36</v>
      </c>
      <c r="B43" s="331"/>
      <c r="C43" s="332"/>
      <c r="D43" s="332"/>
      <c r="E43" s="140">
        <v>9</v>
      </c>
      <c r="F43" s="332"/>
      <c r="G43" s="333"/>
      <c r="H43" s="141">
        <v>3247.2</v>
      </c>
      <c r="I43" s="141">
        <v>3906.1</v>
      </c>
      <c r="J43" s="141"/>
      <c r="K43" s="141"/>
      <c r="L43" s="142"/>
      <c r="M43" s="143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1:26" ht="15.75" customHeight="1" x14ac:dyDescent="0.2">
      <c r="A44" s="134">
        <v>37</v>
      </c>
      <c r="B44" s="331"/>
      <c r="C44" s="332"/>
      <c r="D44" s="332"/>
      <c r="E44" s="140">
        <v>12</v>
      </c>
      <c r="F44" s="332"/>
      <c r="G44" s="333"/>
      <c r="H44" s="141">
        <v>3323.1</v>
      </c>
      <c r="I44" s="141">
        <v>3985.3</v>
      </c>
      <c r="J44" s="141"/>
      <c r="K44" s="141"/>
      <c r="L44" s="142"/>
      <c r="M44" s="143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</row>
    <row r="45" spans="1:26" ht="13.5" customHeight="1" x14ac:dyDescent="0.2">
      <c r="A45" s="134">
        <v>38</v>
      </c>
      <c r="B45" s="331"/>
      <c r="C45" s="332"/>
      <c r="D45" s="332"/>
      <c r="E45" s="140">
        <v>18</v>
      </c>
      <c r="F45" s="332"/>
      <c r="G45" s="333"/>
      <c r="H45" s="141">
        <v>3815.9</v>
      </c>
      <c r="I45" s="141"/>
      <c r="J45" s="141"/>
      <c r="K45" s="141"/>
      <c r="L45" s="143"/>
      <c r="M45" s="143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</row>
    <row r="46" spans="1:26" ht="15.75" customHeight="1" x14ac:dyDescent="0.2">
      <c r="A46" s="134">
        <v>39</v>
      </c>
      <c r="B46" s="331"/>
      <c r="C46" s="332"/>
      <c r="D46" s="332"/>
      <c r="E46" s="140">
        <v>24</v>
      </c>
      <c r="F46" s="332"/>
      <c r="G46" s="333"/>
      <c r="H46" s="141">
        <v>4105.2</v>
      </c>
      <c r="I46" s="141"/>
      <c r="J46" s="141"/>
      <c r="K46" s="141"/>
      <c r="L46" s="143"/>
      <c r="M46" s="143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</row>
    <row r="47" spans="1:26" ht="15.75" customHeight="1" x14ac:dyDescent="0.2">
      <c r="A47" s="134">
        <v>40</v>
      </c>
      <c r="B47" s="331"/>
      <c r="C47" s="332"/>
      <c r="D47" s="332"/>
      <c r="E47" s="140">
        <v>30</v>
      </c>
      <c r="F47" s="332"/>
      <c r="G47" s="333"/>
      <c r="H47" s="141">
        <v>5670.5</v>
      </c>
      <c r="I47" s="141"/>
      <c r="J47" s="141"/>
      <c r="K47" s="141"/>
      <c r="L47" s="143"/>
      <c r="M47" s="143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</row>
    <row r="48" spans="1:26" ht="13.5" customHeight="1" x14ac:dyDescent="0.2">
      <c r="A48" s="134">
        <v>41</v>
      </c>
      <c r="B48" s="331"/>
      <c r="C48" s="332"/>
      <c r="D48" s="332"/>
      <c r="E48" s="145">
        <v>36</v>
      </c>
      <c r="F48" s="332"/>
      <c r="G48" s="333"/>
      <c r="H48" s="141">
        <v>5779.4</v>
      </c>
      <c r="I48" s="141"/>
      <c r="J48" s="141"/>
      <c r="K48" s="141"/>
      <c r="L48" s="143"/>
      <c r="M48" s="143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</row>
    <row r="49" spans="1:26" ht="15.75" customHeight="1" x14ac:dyDescent="0.2">
      <c r="A49" s="134">
        <v>42</v>
      </c>
      <c r="B49" s="331">
        <v>6.3</v>
      </c>
      <c r="C49" s="332" t="s">
        <v>164</v>
      </c>
      <c r="D49" s="332" t="s">
        <v>162</v>
      </c>
      <c r="E49" s="140">
        <v>6</v>
      </c>
      <c r="F49" s="332">
        <v>4</v>
      </c>
      <c r="G49" s="333">
        <v>20</v>
      </c>
      <c r="H49" s="141"/>
      <c r="I49" s="141"/>
      <c r="J49" s="141">
        <v>3298.9</v>
      </c>
      <c r="K49" s="141">
        <v>3635.5</v>
      </c>
      <c r="L49" s="143"/>
      <c r="M49" s="142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</row>
    <row r="50" spans="1:26" ht="13.5" customHeight="1" x14ac:dyDescent="0.2">
      <c r="A50" s="134">
        <v>43</v>
      </c>
      <c r="B50" s="331"/>
      <c r="C50" s="332"/>
      <c r="D50" s="332"/>
      <c r="E50" s="140">
        <v>9</v>
      </c>
      <c r="F50" s="332"/>
      <c r="G50" s="333"/>
      <c r="H50" s="141"/>
      <c r="I50" s="141"/>
      <c r="J50" s="141">
        <v>3938</v>
      </c>
      <c r="K50" s="141">
        <v>4173.3999999999996</v>
      </c>
      <c r="L50" s="143"/>
      <c r="M50" s="142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</row>
    <row r="51" spans="1:26" ht="13.5" customHeight="1" x14ac:dyDescent="0.2">
      <c r="A51" s="134">
        <v>44</v>
      </c>
      <c r="B51" s="331"/>
      <c r="C51" s="332"/>
      <c r="D51" s="332"/>
      <c r="E51" s="145">
        <v>12</v>
      </c>
      <c r="F51" s="332"/>
      <c r="G51" s="333"/>
      <c r="H51" s="141"/>
      <c r="I51" s="141"/>
      <c r="J51" s="141">
        <v>4061.2</v>
      </c>
      <c r="K51" s="141">
        <v>4297.7</v>
      </c>
      <c r="L51" s="143"/>
      <c r="M51" s="142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</row>
    <row r="52" spans="1:26" ht="15.75" customHeight="1" x14ac:dyDescent="0.2">
      <c r="A52" s="134">
        <v>45</v>
      </c>
      <c r="B52" s="331">
        <v>8</v>
      </c>
      <c r="C52" s="332" t="s">
        <v>166</v>
      </c>
      <c r="D52" s="332" t="s">
        <v>160</v>
      </c>
      <c r="E52" s="140">
        <v>9</v>
      </c>
      <c r="F52" s="332">
        <v>8</v>
      </c>
      <c r="G52" s="333">
        <v>20</v>
      </c>
      <c r="H52" s="141">
        <v>5997.2</v>
      </c>
      <c r="I52" s="141"/>
      <c r="J52" s="141"/>
      <c r="K52" s="141"/>
      <c r="L52" s="143"/>
      <c r="M52" s="143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</row>
    <row r="53" spans="1:26" ht="15.75" customHeight="1" x14ac:dyDescent="0.2">
      <c r="A53" s="134">
        <v>46</v>
      </c>
      <c r="B53" s="331"/>
      <c r="C53" s="332"/>
      <c r="D53" s="332"/>
      <c r="E53" s="140">
        <v>12</v>
      </c>
      <c r="F53" s="332"/>
      <c r="G53" s="333"/>
      <c r="H53" s="141">
        <v>6152.3</v>
      </c>
      <c r="I53" s="141"/>
      <c r="J53" s="141"/>
      <c r="K53" s="141"/>
      <c r="L53" s="143"/>
      <c r="M53" s="143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</row>
    <row r="54" spans="1:26" ht="13.5" customHeight="1" x14ac:dyDescent="0.2">
      <c r="A54" s="134">
        <v>47</v>
      </c>
      <c r="B54" s="331"/>
      <c r="C54" s="332"/>
      <c r="D54" s="332"/>
      <c r="E54" s="140">
        <v>18</v>
      </c>
      <c r="F54" s="332"/>
      <c r="G54" s="333"/>
      <c r="H54" s="141">
        <v>6452.6</v>
      </c>
      <c r="I54" s="141"/>
      <c r="J54" s="141"/>
      <c r="K54" s="141"/>
      <c r="L54" s="143"/>
      <c r="M54" s="143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</row>
    <row r="55" spans="1:26" ht="15.75" customHeight="1" x14ac:dyDescent="0.2">
      <c r="A55" s="134">
        <v>48</v>
      </c>
      <c r="B55" s="331"/>
      <c r="C55" s="332"/>
      <c r="D55" s="332"/>
      <c r="E55" s="140">
        <v>24</v>
      </c>
      <c r="F55" s="332"/>
      <c r="G55" s="333"/>
      <c r="H55" s="141">
        <v>6715.5</v>
      </c>
      <c r="I55" s="141"/>
      <c r="J55" s="141"/>
      <c r="K55" s="141"/>
      <c r="L55" s="143"/>
      <c r="M55" s="143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</row>
    <row r="56" spans="1:26" ht="15.75" customHeight="1" x14ac:dyDescent="0.2">
      <c r="A56" s="134">
        <v>49</v>
      </c>
      <c r="B56" s="331"/>
      <c r="C56" s="332"/>
      <c r="D56" s="332"/>
      <c r="E56" s="140">
        <v>30</v>
      </c>
      <c r="F56" s="332"/>
      <c r="G56" s="333"/>
      <c r="H56" s="141">
        <v>6887.1</v>
      </c>
      <c r="I56" s="141"/>
      <c r="J56" s="141"/>
      <c r="K56" s="141"/>
      <c r="L56" s="143"/>
      <c r="M56" s="143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</row>
    <row r="57" spans="1:26" ht="13.5" customHeight="1" x14ac:dyDescent="0.2">
      <c r="A57" s="134">
        <v>50</v>
      </c>
      <c r="B57" s="331"/>
      <c r="C57" s="332"/>
      <c r="D57" s="332"/>
      <c r="E57" s="145">
        <v>36</v>
      </c>
      <c r="F57" s="332"/>
      <c r="G57" s="333"/>
      <c r="H57" s="141">
        <v>7250.1</v>
      </c>
      <c r="I57" s="141"/>
      <c r="J57" s="141"/>
      <c r="K57" s="141"/>
      <c r="L57" s="143"/>
      <c r="M57" s="143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</row>
    <row r="58" spans="1:26" ht="15.75" customHeight="1" x14ac:dyDescent="0.2">
      <c r="A58" s="134">
        <v>51</v>
      </c>
      <c r="B58" s="331">
        <v>10</v>
      </c>
      <c r="C58" s="332" t="s">
        <v>165</v>
      </c>
      <c r="D58" s="332" t="s">
        <v>162</v>
      </c>
      <c r="E58" s="140">
        <v>6</v>
      </c>
      <c r="F58" s="332">
        <v>4</v>
      </c>
      <c r="G58" s="333">
        <v>20</v>
      </c>
      <c r="H58" s="141"/>
      <c r="I58" s="141"/>
      <c r="J58" s="141">
        <v>5052.3</v>
      </c>
      <c r="K58" s="141">
        <v>5718.9</v>
      </c>
      <c r="L58" s="143"/>
      <c r="M58" s="142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</row>
    <row r="59" spans="1:26" ht="13.5" customHeight="1" x14ac:dyDescent="0.2">
      <c r="A59" s="134">
        <v>52</v>
      </c>
      <c r="B59" s="331"/>
      <c r="C59" s="332"/>
      <c r="D59" s="332"/>
      <c r="E59" s="140">
        <v>9</v>
      </c>
      <c r="F59" s="332"/>
      <c r="G59" s="333"/>
      <c r="H59" s="141"/>
      <c r="I59" s="141"/>
      <c r="J59" s="141">
        <v>5325.1</v>
      </c>
      <c r="K59" s="141">
        <v>5964.2</v>
      </c>
      <c r="L59" s="143"/>
      <c r="M59" s="142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</row>
    <row r="60" spans="1:26" ht="15.75" customHeight="1" x14ac:dyDescent="0.2">
      <c r="A60" s="134">
        <v>53</v>
      </c>
      <c r="B60" s="331"/>
      <c r="C60" s="332"/>
      <c r="D60" s="332"/>
      <c r="E60" s="140">
        <v>12</v>
      </c>
      <c r="F60" s="332"/>
      <c r="G60" s="333"/>
      <c r="H60" s="141"/>
      <c r="I60" s="141"/>
      <c r="J60" s="141">
        <v>5450.5</v>
      </c>
      <c r="K60" s="141">
        <v>6231.5</v>
      </c>
      <c r="L60" s="143"/>
      <c r="M60" s="142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</row>
    <row r="61" spans="1:26" ht="13.5" customHeight="1" x14ac:dyDescent="0.2">
      <c r="A61" s="134">
        <v>54</v>
      </c>
      <c r="B61" s="331"/>
      <c r="C61" s="332"/>
      <c r="D61" s="332"/>
      <c r="E61" s="145">
        <v>15</v>
      </c>
      <c r="F61" s="332"/>
      <c r="G61" s="333"/>
      <c r="H61" s="141"/>
      <c r="I61" s="141"/>
      <c r="J61" s="141">
        <v>5793.7</v>
      </c>
      <c r="K61" s="141">
        <v>6545</v>
      </c>
      <c r="L61" s="143"/>
      <c r="M61" s="142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</row>
    <row r="62" spans="1:26" ht="12.75" customHeight="1" x14ac:dyDescent="0.2"/>
    <row r="63" spans="1:26" ht="12.75" customHeight="1" x14ac:dyDescent="0.2"/>
    <row r="64" spans="1:2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61">
    <mergeCell ref="A1:K1"/>
    <mergeCell ref="A2:K2"/>
    <mergeCell ref="A3:K3"/>
    <mergeCell ref="A4:A6"/>
    <mergeCell ref="B4:B6"/>
    <mergeCell ref="C4:C6"/>
    <mergeCell ref="D4:D6"/>
    <mergeCell ref="E4:E6"/>
    <mergeCell ref="F4:F6"/>
    <mergeCell ref="G4:G6"/>
    <mergeCell ref="H4:K5"/>
    <mergeCell ref="B8:B14"/>
    <mergeCell ref="C8:C14"/>
    <mergeCell ref="D8:D14"/>
    <mergeCell ref="F8:F14"/>
    <mergeCell ref="G8:G14"/>
    <mergeCell ref="B15:B21"/>
    <mergeCell ref="C15:C21"/>
    <mergeCell ref="D15:D21"/>
    <mergeCell ref="F15:F21"/>
    <mergeCell ref="G15:G21"/>
    <mergeCell ref="B22:B24"/>
    <mergeCell ref="C22:C24"/>
    <mergeCell ref="D22:D24"/>
    <mergeCell ref="F22:F24"/>
    <mergeCell ref="G22:G24"/>
    <mergeCell ref="B25:B31"/>
    <mergeCell ref="C25:C31"/>
    <mergeCell ref="D25:D31"/>
    <mergeCell ref="F25:F31"/>
    <mergeCell ref="G25:G31"/>
    <mergeCell ref="B32:B34"/>
    <mergeCell ref="C32:C34"/>
    <mergeCell ref="D32:D34"/>
    <mergeCell ref="F32:F34"/>
    <mergeCell ref="G32:G34"/>
    <mergeCell ref="B35:B41"/>
    <mergeCell ref="C35:C41"/>
    <mergeCell ref="D35:D41"/>
    <mergeCell ref="F35:F41"/>
    <mergeCell ref="G35:G41"/>
    <mergeCell ref="B42:B48"/>
    <mergeCell ref="C42:C48"/>
    <mergeCell ref="D42:D48"/>
    <mergeCell ref="F42:F48"/>
    <mergeCell ref="G42:G48"/>
    <mergeCell ref="B49:B51"/>
    <mergeCell ref="C49:C51"/>
    <mergeCell ref="D49:D51"/>
    <mergeCell ref="F49:F51"/>
    <mergeCell ref="G49:G51"/>
    <mergeCell ref="B52:B57"/>
    <mergeCell ref="C52:C57"/>
    <mergeCell ref="D52:D57"/>
    <mergeCell ref="F52:F57"/>
    <mergeCell ref="G52:G57"/>
    <mergeCell ref="B58:B61"/>
    <mergeCell ref="C58:C61"/>
    <mergeCell ref="D58:D61"/>
    <mergeCell ref="F58:F61"/>
    <mergeCell ref="G58:G6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2"/>
  <sheetViews>
    <sheetView topLeftCell="B1" zoomScaleNormal="100" workbookViewId="0">
      <selection activeCell="I44" sqref="I44"/>
    </sheetView>
  </sheetViews>
  <sheetFormatPr defaultRowHeight="12.75" x14ac:dyDescent="0.2"/>
  <cols>
    <col min="1" max="2" width="8" style="129" customWidth="1"/>
    <col min="3" max="3" width="25.140625" style="129" customWidth="1"/>
    <col min="4" max="4" width="8" style="129" customWidth="1"/>
    <col min="5" max="5" width="10.42578125" style="129" customWidth="1"/>
    <col min="6" max="6" width="11.140625" style="129" customWidth="1"/>
    <col min="7" max="20" width="8" style="129" customWidth="1"/>
    <col min="21" max="1025" width="9.140625" style="129" customWidth="1"/>
  </cols>
  <sheetData>
    <row r="1" spans="1:26" ht="30.75" customHeight="1" x14ac:dyDescent="0.2">
      <c r="A1" s="334" t="s">
        <v>90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26" ht="31.5" customHeight="1" x14ac:dyDescent="0.2">
      <c r="A2" s="335" t="s">
        <v>167</v>
      </c>
      <c r="B2" s="335"/>
      <c r="C2" s="335"/>
      <c r="D2" s="335"/>
      <c r="E2" s="335"/>
      <c r="F2" s="335"/>
      <c r="G2" s="335"/>
      <c r="H2" s="335"/>
      <c r="I2" s="335"/>
      <c r="J2" s="335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31.5" customHeight="1" x14ac:dyDescent="0.2">
      <c r="A3" s="341" t="s">
        <v>147</v>
      </c>
      <c r="B3" s="341"/>
      <c r="C3" s="341"/>
      <c r="D3" s="341"/>
      <c r="E3" s="341"/>
      <c r="F3" s="341"/>
      <c r="G3" s="341"/>
      <c r="H3" s="341"/>
      <c r="I3" s="341"/>
      <c r="J3" s="34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5.75" customHeight="1" x14ac:dyDescent="0.2">
      <c r="A4" s="342" t="s">
        <v>150</v>
      </c>
      <c r="B4" s="342"/>
      <c r="C4" s="342" t="s">
        <v>154</v>
      </c>
      <c r="D4" s="342" t="s">
        <v>168</v>
      </c>
      <c r="E4" s="342" t="s">
        <v>152</v>
      </c>
      <c r="F4" s="342" t="s">
        <v>169</v>
      </c>
      <c r="G4" s="343" t="s">
        <v>92</v>
      </c>
      <c r="H4" s="343"/>
      <c r="I4" s="343"/>
      <c r="J4" s="343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24" customHeight="1" x14ac:dyDescent="0.2">
      <c r="A5" s="342"/>
      <c r="B5" s="342"/>
      <c r="C5" s="342"/>
      <c r="D5" s="342"/>
      <c r="E5" s="342"/>
      <c r="F5" s="342"/>
      <c r="G5" s="146">
        <v>3.2</v>
      </c>
      <c r="H5" s="146">
        <v>6.4</v>
      </c>
      <c r="I5" s="146">
        <v>9</v>
      </c>
      <c r="J5" s="147">
        <v>12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26" ht="15.75" customHeight="1" x14ac:dyDescent="0.2">
      <c r="A6" s="340" t="s">
        <v>170</v>
      </c>
      <c r="B6" s="340"/>
      <c r="C6" s="148" t="s">
        <v>171</v>
      </c>
      <c r="D6" s="149"/>
      <c r="E6" s="149"/>
      <c r="F6" s="150" t="s">
        <v>172</v>
      </c>
      <c r="G6" s="151">
        <v>656.65</v>
      </c>
      <c r="H6" s="151">
        <v>702.65</v>
      </c>
      <c r="I6" s="151">
        <v>730.25</v>
      </c>
      <c r="J6" s="151">
        <v>763.6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6" ht="15.75" customHeight="1" x14ac:dyDescent="0.2">
      <c r="A7" s="340" t="s">
        <v>173</v>
      </c>
      <c r="B7" s="340"/>
      <c r="C7" s="148" t="s">
        <v>174</v>
      </c>
      <c r="D7" s="149">
        <v>125</v>
      </c>
      <c r="E7" s="149" t="s">
        <v>175</v>
      </c>
      <c r="F7" s="150" t="s">
        <v>172</v>
      </c>
      <c r="G7" s="151">
        <v>688.85</v>
      </c>
      <c r="H7" s="151">
        <v>731.4</v>
      </c>
      <c r="I7" s="151">
        <v>761.3</v>
      </c>
      <c r="J7" s="151">
        <v>794.65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</row>
    <row r="8" spans="1:26" ht="15.75" customHeight="1" x14ac:dyDescent="0.2">
      <c r="A8" s="340" t="s">
        <v>176</v>
      </c>
      <c r="B8" s="340"/>
      <c r="C8" s="148" t="s">
        <v>177</v>
      </c>
      <c r="D8" s="149"/>
      <c r="E8" s="149"/>
      <c r="F8" s="150" t="s">
        <v>172</v>
      </c>
      <c r="G8" s="151">
        <v>738.3</v>
      </c>
      <c r="H8" s="151">
        <v>783.15</v>
      </c>
      <c r="I8" s="151">
        <v>811.9</v>
      </c>
      <c r="J8" s="151">
        <v>845.25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</row>
    <row r="9" spans="1:26" ht="15.75" customHeight="1" x14ac:dyDescent="0.2">
      <c r="A9" s="340" t="s">
        <v>178</v>
      </c>
      <c r="B9" s="340"/>
      <c r="C9" s="148" t="s">
        <v>179</v>
      </c>
      <c r="D9" s="149"/>
      <c r="E9" s="149"/>
      <c r="F9" s="150" t="s">
        <v>172</v>
      </c>
      <c r="G9" s="151">
        <v>776.25</v>
      </c>
      <c r="H9" s="151">
        <v>836.05</v>
      </c>
      <c r="I9" s="151">
        <v>905.05</v>
      </c>
      <c r="J9" s="151">
        <v>940.7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</row>
    <row r="10" spans="1:26" ht="15.75" customHeight="1" x14ac:dyDescent="0.2">
      <c r="A10" s="340" t="s">
        <v>180</v>
      </c>
      <c r="B10" s="340"/>
      <c r="C10" s="150" t="s">
        <v>181</v>
      </c>
      <c r="D10" s="150"/>
      <c r="E10" s="150"/>
      <c r="F10" s="150">
        <v>20</v>
      </c>
      <c r="G10" s="151">
        <v>748.65</v>
      </c>
      <c r="H10" s="151">
        <v>778.55</v>
      </c>
      <c r="I10" s="151">
        <v>802.7</v>
      </c>
      <c r="J10" s="151">
        <v>830.3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</row>
    <row r="11" spans="1:26" ht="15.75" customHeight="1" x14ac:dyDescent="0.2">
      <c r="A11" s="340" t="s">
        <v>182</v>
      </c>
      <c r="B11" s="340"/>
      <c r="C11" s="148" t="s">
        <v>171</v>
      </c>
      <c r="D11" s="149"/>
      <c r="E11" s="149"/>
      <c r="F11" s="150" t="s">
        <v>172</v>
      </c>
      <c r="G11" s="151">
        <v>711.85</v>
      </c>
      <c r="H11" s="151">
        <v>794.65</v>
      </c>
      <c r="I11" s="151">
        <v>845.25</v>
      </c>
      <c r="J11" s="151">
        <v>901.6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</row>
    <row r="12" spans="1:26" ht="15.75" customHeight="1" x14ac:dyDescent="0.2">
      <c r="A12" s="340" t="s">
        <v>183</v>
      </c>
      <c r="B12" s="340"/>
      <c r="C12" s="148" t="s">
        <v>174</v>
      </c>
      <c r="D12" s="149">
        <v>250</v>
      </c>
      <c r="E12" s="149" t="s">
        <v>184</v>
      </c>
      <c r="F12" s="150" t="s">
        <v>172</v>
      </c>
      <c r="G12" s="151">
        <v>739.45</v>
      </c>
      <c r="H12" s="151">
        <v>824.55</v>
      </c>
      <c r="I12" s="151">
        <v>874</v>
      </c>
      <c r="J12" s="151">
        <v>931.5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</row>
    <row r="13" spans="1:26" ht="15.75" customHeight="1" x14ac:dyDescent="0.2">
      <c r="A13" s="340" t="s">
        <v>185</v>
      </c>
      <c r="B13" s="340"/>
      <c r="C13" s="148" t="s">
        <v>177</v>
      </c>
      <c r="D13" s="149"/>
      <c r="E13" s="149"/>
      <c r="F13" s="150" t="s">
        <v>172</v>
      </c>
      <c r="G13" s="151">
        <v>790.05</v>
      </c>
      <c r="H13" s="151">
        <v>877.45</v>
      </c>
      <c r="I13" s="151">
        <v>928.05</v>
      </c>
      <c r="J13" s="151">
        <v>985.55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ht="15.75" customHeight="1" x14ac:dyDescent="0.2">
      <c r="A14" s="340" t="s">
        <v>186</v>
      </c>
      <c r="B14" s="340"/>
      <c r="C14" s="148" t="s">
        <v>179</v>
      </c>
      <c r="D14" s="149"/>
      <c r="E14" s="149"/>
      <c r="F14" s="150" t="s">
        <v>172</v>
      </c>
      <c r="G14" s="151">
        <v>830.3</v>
      </c>
      <c r="H14" s="151">
        <v>960.25</v>
      </c>
      <c r="I14" s="151">
        <v>1013.15</v>
      </c>
      <c r="J14" s="151">
        <v>1072.95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</row>
    <row r="15" spans="1:26" ht="15.75" customHeight="1" x14ac:dyDescent="0.2">
      <c r="A15" s="340" t="s">
        <v>187</v>
      </c>
      <c r="B15" s="340"/>
      <c r="C15" s="150" t="s">
        <v>181</v>
      </c>
      <c r="D15" s="150"/>
      <c r="E15" s="150"/>
      <c r="F15" s="150">
        <v>20</v>
      </c>
      <c r="G15" s="151">
        <v>801.55</v>
      </c>
      <c r="H15" s="151">
        <v>869.4</v>
      </c>
      <c r="I15" s="151">
        <v>911.95</v>
      </c>
      <c r="J15" s="151">
        <v>961.4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</row>
    <row r="16" spans="1:26" ht="15.75" customHeight="1" x14ac:dyDescent="0.2">
      <c r="A16" s="340" t="s">
        <v>188</v>
      </c>
      <c r="B16" s="340"/>
      <c r="C16" s="148" t="s">
        <v>171</v>
      </c>
      <c r="D16" s="149"/>
      <c r="E16" s="149"/>
      <c r="F16" s="150" t="s">
        <v>172</v>
      </c>
      <c r="G16" s="151">
        <v>665.85</v>
      </c>
      <c r="H16" s="151">
        <v>717.6</v>
      </c>
      <c r="I16" s="151">
        <v>746.35</v>
      </c>
      <c r="J16" s="151">
        <v>779.7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</row>
    <row r="17" spans="1:26" ht="15.75" customHeight="1" x14ac:dyDescent="0.2">
      <c r="A17" s="340" t="s">
        <v>189</v>
      </c>
      <c r="B17" s="340"/>
      <c r="C17" s="148" t="s">
        <v>174</v>
      </c>
      <c r="D17" s="149">
        <v>250</v>
      </c>
      <c r="E17" s="149" t="s">
        <v>175</v>
      </c>
      <c r="F17" s="150" t="s">
        <v>172</v>
      </c>
      <c r="G17" s="151">
        <v>695.75</v>
      </c>
      <c r="H17" s="151">
        <v>747.5</v>
      </c>
      <c r="I17" s="151">
        <v>775.1</v>
      </c>
      <c r="J17" s="151">
        <v>809.6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</row>
    <row r="18" spans="1:26" ht="15.75" customHeight="1" x14ac:dyDescent="0.2">
      <c r="A18" s="340" t="s">
        <v>190</v>
      </c>
      <c r="B18" s="340"/>
      <c r="C18" s="148" t="s">
        <v>177</v>
      </c>
      <c r="D18" s="149"/>
      <c r="E18" s="149"/>
      <c r="F18" s="150" t="s">
        <v>172</v>
      </c>
      <c r="G18" s="151">
        <v>746.35</v>
      </c>
      <c r="H18" s="151">
        <v>785.45</v>
      </c>
      <c r="I18" s="151">
        <v>826.85</v>
      </c>
      <c r="J18" s="151">
        <v>861.35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</row>
    <row r="19" spans="1:26" ht="15.75" customHeight="1" x14ac:dyDescent="0.2">
      <c r="A19" s="340" t="s">
        <v>191</v>
      </c>
      <c r="B19" s="340"/>
      <c r="C19" s="148" t="s">
        <v>179</v>
      </c>
      <c r="D19" s="149"/>
      <c r="E19" s="149"/>
      <c r="F19" s="150" t="s">
        <v>172</v>
      </c>
      <c r="G19" s="151">
        <v>799.25</v>
      </c>
      <c r="H19" s="151">
        <v>864.8</v>
      </c>
      <c r="I19" s="151">
        <v>921.15</v>
      </c>
      <c r="J19" s="151">
        <v>955.65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</row>
    <row r="20" spans="1:26" ht="15.75" customHeight="1" x14ac:dyDescent="0.2">
      <c r="A20" s="340" t="s">
        <v>192</v>
      </c>
      <c r="B20" s="340"/>
      <c r="C20" s="150" t="s">
        <v>181</v>
      </c>
      <c r="D20" s="150"/>
      <c r="E20" s="150"/>
      <c r="F20" s="150">
        <v>20</v>
      </c>
      <c r="G20" s="151">
        <v>757.85</v>
      </c>
      <c r="H20" s="151">
        <v>801.55</v>
      </c>
      <c r="I20" s="151">
        <v>825.7</v>
      </c>
      <c r="J20" s="151">
        <v>855.6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</row>
    <row r="21" spans="1:26" ht="15.75" customHeight="1" x14ac:dyDescent="0.2">
      <c r="A21" s="340" t="s">
        <v>193</v>
      </c>
      <c r="B21" s="340"/>
      <c r="C21" s="148" t="s">
        <v>171</v>
      </c>
      <c r="D21" s="149"/>
      <c r="E21" s="149"/>
      <c r="F21" s="150" t="s">
        <v>172</v>
      </c>
      <c r="G21" s="151">
        <v>722.2</v>
      </c>
      <c r="H21" s="151">
        <v>801.55</v>
      </c>
      <c r="I21" s="151">
        <v>853.3</v>
      </c>
      <c r="J21" s="151">
        <v>937.25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</row>
    <row r="22" spans="1:26" ht="15.75" customHeight="1" x14ac:dyDescent="0.2">
      <c r="A22" s="340" t="s">
        <v>194</v>
      </c>
      <c r="B22" s="340"/>
      <c r="C22" s="148" t="s">
        <v>174</v>
      </c>
      <c r="D22" s="149">
        <v>500</v>
      </c>
      <c r="E22" s="149" t="s">
        <v>184</v>
      </c>
      <c r="F22" s="150" t="s">
        <v>172</v>
      </c>
      <c r="G22" s="151">
        <v>752.1</v>
      </c>
      <c r="H22" s="151">
        <v>836.05</v>
      </c>
      <c r="I22" s="151">
        <v>887.8</v>
      </c>
      <c r="J22" s="151">
        <v>974.05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ht="15.75" customHeight="1" x14ac:dyDescent="0.2">
      <c r="A23" s="340" t="s">
        <v>195</v>
      </c>
      <c r="B23" s="340"/>
      <c r="C23" s="148" t="s">
        <v>177</v>
      </c>
      <c r="D23" s="149"/>
      <c r="E23" s="149"/>
      <c r="F23" s="150" t="s">
        <v>172</v>
      </c>
      <c r="G23" s="151">
        <v>790.05</v>
      </c>
      <c r="H23" s="151">
        <v>863.65</v>
      </c>
      <c r="I23" s="151">
        <v>914.25</v>
      </c>
      <c r="J23" s="151">
        <v>985.55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ht="15.75" customHeight="1" x14ac:dyDescent="0.2">
      <c r="A24" s="340" t="s">
        <v>196</v>
      </c>
      <c r="B24" s="340"/>
      <c r="C24" s="148" t="s">
        <v>179</v>
      </c>
      <c r="D24" s="149"/>
      <c r="E24" s="149"/>
      <c r="F24" s="150" t="s">
        <v>172</v>
      </c>
      <c r="G24" s="151">
        <v>846.4</v>
      </c>
      <c r="H24" s="151">
        <v>963.7</v>
      </c>
      <c r="I24" s="151">
        <v>1032.7</v>
      </c>
      <c r="J24" s="151">
        <v>1115.5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</row>
    <row r="25" spans="1:26" ht="15.75" customHeight="1" x14ac:dyDescent="0.2">
      <c r="A25" s="340" t="s">
        <v>197</v>
      </c>
      <c r="B25" s="340"/>
      <c r="C25" s="150" t="s">
        <v>181</v>
      </c>
      <c r="D25" s="150"/>
      <c r="E25" s="150"/>
      <c r="F25" s="150">
        <v>20</v>
      </c>
      <c r="G25" s="151">
        <v>801.55</v>
      </c>
      <c r="H25" s="151">
        <v>882.05</v>
      </c>
      <c r="I25" s="151">
        <v>926.9</v>
      </c>
      <c r="J25" s="151">
        <v>978.65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</row>
    <row r="26" spans="1:26" ht="15.75" customHeight="1" x14ac:dyDescent="0.2">
      <c r="A26" s="340" t="s">
        <v>198</v>
      </c>
      <c r="B26" s="340"/>
      <c r="C26" s="148" t="s">
        <v>171</v>
      </c>
      <c r="D26" s="149"/>
      <c r="E26" s="149"/>
      <c r="F26" s="150" t="s">
        <v>172</v>
      </c>
      <c r="G26" s="151">
        <v>886.65</v>
      </c>
      <c r="H26" s="151">
        <v>945.3</v>
      </c>
      <c r="I26" s="151">
        <v>986.7</v>
      </c>
      <c r="J26" s="151">
        <v>1029.25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ht="15.75" customHeight="1" x14ac:dyDescent="0.2">
      <c r="A27" s="340" t="s">
        <v>199</v>
      </c>
      <c r="B27" s="340"/>
      <c r="C27" s="148" t="s">
        <v>174</v>
      </c>
      <c r="D27" s="149">
        <v>500</v>
      </c>
      <c r="E27" s="149" t="s">
        <v>175</v>
      </c>
      <c r="F27" s="150" t="s">
        <v>172</v>
      </c>
      <c r="G27" s="151">
        <v>929.2</v>
      </c>
      <c r="H27" s="151">
        <v>989</v>
      </c>
      <c r="I27" s="151">
        <v>1029.25</v>
      </c>
      <c r="J27" s="151">
        <v>1079.8499999999999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ht="15.75" customHeight="1" x14ac:dyDescent="0.2">
      <c r="A28" s="340" t="s">
        <v>200</v>
      </c>
      <c r="B28" s="340"/>
      <c r="C28" s="148" t="s">
        <v>177</v>
      </c>
      <c r="D28" s="149"/>
      <c r="E28" s="149"/>
      <c r="F28" s="150" t="s">
        <v>172</v>
      </c>
      <c r="G28" s="151">
        <v>977.5</v>
      </c>
      <c r="H28" s="151">
        <v>1013.15</v>
      </c>
      <c r="I28" s="151">
        <v>1051.0999999999999</v>
      </c>
      <c r="J28" s="151">
        <v>1108.5999999999999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ht="15.75" customHeight="1" x14ac:dyDescent="0.2">
      <c r="A29" s="340" t="s">
        <v>201</v>
      </c>
      <c r="B29" s="340"/>
      <c r="C29" s="148" t="s">
        <v>179</v>
      </c>
      <c r="D29" s="149"/>
      <c r="E29" s="149"/>
      <c r="F29" s="150" t="s">
        <v>172</v>
      </c>
      <c r="G29" s="151">
        <v>1072.95</v>
      </c>
      <c r="H29" s="151">
        <v>1161.5</v>
      </c>
      <c r="I29" s="151">
        <v>1220.1500000000001</v>
      </c>
      <c r="J29" s="151">
        <v>1309.8499999999999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ht="15.75" customHeight="1" x14ac:dyDescent="0.2">
      <c r="A30" s="340" t="s">
        <v>202</v>
      </c>
      <c r="B30" s="340"/>
      <c r="C30" s="150" t="s">
        <v>181</v>
      </c>
      <c r="D30" s="150"/>
      <c r="E30" s="150"/>
      <c r="F30" s="150">
        <v>20</v>
      </c>
      <c r="G30" s="151">
        <v>992.45</v>
      </c>
      <c r="H30" s="151">
        <v>1049.95</v>
      </c>
      <c r="I30" s="151">
        <v>1085.5999999999999</v>
      </c>
      <c r="J30" s="151">
        <v>1122.4000000000001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</row>
    <row r="31" spans="1:26" ht="15.75" customHeight="1" x14ac:dyDescent="0.2">
      <c r="A31" s="340" t="s">
        <v>203</v>
      </c>
      <c r="B31" s="340"/>
      <c r="C31" s="148" t="s">
        <v>171</v>
      </c>
      <c r="D31" s="149"/>
      <c r="E31" s="149"/>
      <c r="F31" s="150" t="s">
        <v>172</v>
      </c>
      <c r="G31" s="151">
        <v>970.6</v>
      </c>
      <c r="H31" s="151">
        <v>1075.25</v>
      </c>
      <c r="I31" s="151">
        <v>1138.5</v>
      </c>
      <c r="J31" s="151">
        <v>1231.6500000000001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</row>
    <row r="32" spans="1:26" ht="15.75" customHeight="1" x14ac:dyDescent="0.2">
      <c r="A32" s="340" t="s">
        <v>204</v>
      </c>
      <c r="B32" s="340"/>
      <c r="C32" s="148" t="s">
        <v>174</v>
      </c>
      <c r="D32" s="149">
        <v>1000</v>
      </c>
      <c r="E32" s="149" t="s">
        <v>184</v>
      </c>
      <c r="F32" s="150" t="s">
        <v>172</v>
      </c>
      <c r="G32" s="151">
        <v>1012</v>
      </c>
      <c r="H32" s="151">
        <v>1116.6500000000001</v>
      </c>
      <c r="I32" s="151">
        <v>1181.05</v>
      </c>
      <c r="J32" s="151">
        <v>1275.3499999999999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</row>
    <row r="33" spans="1:26" ht="15.75" customHeight="1" x14ac:dyDescent="0.2">
      <c r="A33" s="340" t="s">
        <v>205</v>
      </c>
      <c r="B33" s="340"/>
      <c r="C33" s="148" t="s">
        <v>177</v>
      </c>
      <c r="D33" s="149"/>
      <c r="E33" s="149"/>
      <c r="F33" s="150" t="s">
        <v>172</v>
      </c>
      <c r="G33" s="151">
        <v>1054.55</v>
      </c>
      <c r="H33" s="151">
        <v>1151.1500000000001</v>
      </c>
      <c r="I33" s="151">
        <v>1212.0999999999999</v>
      </c>
      <c r="J33" s="151">
        <v>1284.55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</row>
    <row r="34" spans="1:26" ht="15.75" customHeight="1" x14ac:dyDescent="0.2">
      <c r="A34" s="340" t="s">
        <v>206</v>
      </c>
      <c r="B34" s="340"/>
      <c r="C34" s="148" t="s">
        <v>179</v>
      </c>
      <c r="D34" s="149"/>
      <c r="E34" s="149"/>
      <c r="F34" s="150" t="s">
        <v>172</v>
      </c>
      <c r="G34" s="151">
        <v>1169.55</v>
      </c>
      <c r="H34" s="151">
        <v>1308.7</v>
      </c>
      <c r="I34" s="151">
        <v>1393.8</v>
      </c>
      <c r="J34" s="151">
        <v>1524.9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</row>
    <row r="35" spans="1:26" ht="15.75" customHeight="1" x14ac:dyDescent="0.2">
      <c r="A35" s="340" t="s">
        <v>207</v>
      </c>
      <c r="B35" s="340"/>
      <c r="C35" s="150" t="s">
        <v>181</v>
      </c>
      <c r="D35" s="150"/>
      <c r="E35" s="150"/>
      <c r="F35" s="150">
        <v>20</v>
      </c>
      <c r="G35" s="151">
        <v>1061.45</v>
      </c>
      <c r="H35" s="151">
        <v>1168.4000000000001</v>
      </c>
      <c r="I35" s="151">
        <v>1233.95</v>
      </c>
      <c r="J35" s="151">
        <v>1300.6500000000001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</row>
    <row r="36" spans="1:26" ht="15.75" customHeight="1" x14ac:dyDescent="0.2">
      <c r="A36" s="340" t="s">
        <v>208</v>
      </c>
      <c r="B36" s="340"/>
      <c r="C36" s="148" t="s">
        <v>171</v>
      </c>
      <c r="D36" s="149"/>
      <c r="E36" s="149"/>
      <c r="F36" s="150" t="s">
        <v>172</v>
      </c>
      <c r="G36" s="151">
        <v>1713.5</v>
      </c>
      <c r="H36" s="151">
        <v>1785.95</v>
      </c>
      <c r="I36" s="151">
        <v>1822.75</v>
      </c>
      <c r="J36" s="151">
        <v>1913.6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</row>
    <row r="37" spans="1:26" ht="15.75" customHeight="1" x14ac:dyDescent="0.2">
      <c r="A37" s="340" t="s">
        <v>209</v>
      </c>
      <c r="B37" s="340"/>
      <c r="C37" s="148" t="s">
        <v>174</v>
      </c>
      <c r="D37" s="149">
        <v>1000</v>
      </c>
      <c r="E37" s="149" t="s">
        <v>210</v>
      </c>
      <c r="F37" s="150" t="s">
        <v>172</v>
      </c>
      <c r="G37" s="151">
        <v>1840</v>
      </c>
      <c r="H37" s="151">
        <v>1910.15</v>
      </c>
      <c r="I37" s="151">
        <v>1934.3</v>
      </c>
      <c r="J37" s="151">
        <v>2038.95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</row>
    <row r="38" spans="1:26" ht="15.75" customHeight="1" x14ac:dyDescent="0.2">
      <c r="A38" s="340" t="s">
        <v>211</v>
      </c>
      <c r="B38" s="340"/>
      <c r="C38" s="148" t="s">
        <v>177</v>
      </c>
      <c r="D38" s="149"/>
      <c r="E38" s="149"/>
      <c r="F38" s="150" t="s">
        <v>172</v>
      </c>
      <c r="G38" s="151">
        <v>1906.7</v>
      </c>
      <c r="H38" s="151">
        <v>1972.25</v>
      </c>
      <c r="I38" s="151">
        <v>2024</v>
      </c>
      <c r="J38" s="151">
        <v>2087.25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</row>
    <row r="39" spans="1:26" ht="15.75" customHeight="1" x14ac:dyDescent="0.2">
      <c r="A39" s="340" t="s">
        <v>212</v>
      </c>
      <c r="B39" s="340"/>
      <c r="C39" s="148" t="s">
        <v>179</v>
      </c>
      <c r="D39" s="149"/>
      <c r="E39" s="149"/>
      <c r="F39" s="150" t="s">
        <v>172</v>
      </c>
      <c r="G39" s="151">
        <v>1984.9</v>
      </c>
      <c r="H39" s="151">
        <v>2084.9499999999998</v>
      </c>
      <c r="I39" s="151">
        <v>2142.4499999999998</v>
      </c>
      <c r="J39" s="151">
        <v>2265.5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</row>
    <row r="40" spans="1:26" ht="15.75" customHeight="1" x14ac:dyDescent="0.2">
      <c r="A40" s="340" t="s">
        <v>213</v>
      </c>
      <c r="B40" s="340"/>
      <c r="C40" s="150" t="s">
        <v>181</v>
      </c>
      <c r="D40" s="150"/>
      <c r="E40" s="150"/>
      <c r="F40" s="150">
        <v>20</v>
      </c>
      <c r="G40" s="151">
        <v>1929.7</v>
      </c>
      <c r="H40" s="151">
        <v>1995.25</v>
      </c>
      <c r="I40" s="151">
        <v>2048.15</v>
      </c>
      <c r="J40" s="151">
        <v>2111.4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</row>
    <row r="41" spans="1:26" ht="15.75" customHeight="1" x14ac:dyDescent="0.2">
      <c r="A41" s="340" t="s">
        <v>214</v>
      </c>
      <c r="B41" s="340"/>
      <c r="C41" s="148" t="s">
        <v>171</v>
      </c>
      <c r="D41" s="149"/>
      <c r="E41" s="149"/>
      <c r="F41" s="150" t="s">
        <v>172</v>
      </c>
      <c r="G41" s="151">
        <v>1819.3</v>
      </c>
      <c r="H41" s="151">
        <v>1952.7</v>
      </c>
      <c r="I41" s="151">
        <v>2052.75</v>
      </c>
      <c r="J41" s="151">
        <v>2203.4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</row>
    <row r="42" spans="1:26" ht="15.75" customHeight="1" x14ac:dyDescent="0.2">
      <c r="A42" s="340" t="s">
        <v>215</v>
      </c>
      <c r="B42" s="340"/>
      <c r="C42" s="148" t="s">
        <v>174</v>
      </c>
      <c r="D42" s="149">
        <v>2000</v>
      </c>
      <c r="E42" s="149" t="s">
        <v>216</v>
      </c>
      <c r="F42" s="150" t="s">
        <v>172</v>
      </c>
      <c r="G42" s="151">
        <v>1934.3</v>
      </c>
      <c r="H42" s="151">
        <v>2075.75</v>
      </c>
      <c r="I42" s="151">
        <v>2167.75</v>
      </c>
      <c r="J42" s="151">
        <v>2303.4499999999998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26" ht="15.75" customHeight="1" x14ac:dyDescent="0.2">
      <c r="A43" s="340" t="s">
        <v>217</v>
      </c>
      <c r="B43" s="340"/>
      <c r="C43" s="148" t="s">
        <v>177</v>
      </c>
      <c r="D43" s="149"/>
      <c r="E43" s="149"/>
      <c r="F43" s="150" t="s">
        <v>172</v>
      </c>
      <c r="G43" s="151">
        <v>2032.05</v>
      </c>
      <c r="H43" s="151">
        <v>2143.6</v>
      </c>
      <c r="I43" s="151">
        <v>2219.5</v>
      </c>
      <c r="J43" s="151">
        <v>2380.5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1:26" ht="15.75" customHeight="1" x14ac:dyDescent="0.2">
      <c r="A44" s="340" t="s">
        <v>218</v>
      </c>
      <c r="B44" s="340"/>
      <c r="C44" s="148" t="s">
        <v>179</v>
      </c>
      <c r="D44" s="149"/>
      <c r="E44" s="149"/>
      <c r="F44" s="150" t="s">
        <v>172</v>
      </c>
      <c r="G44" s="151">
        <v>2080.35</v>
      </c>
      <c r="H44" s="151">
        <v>2247.1</v>
      </c>
      <c r="I44" s="151">
        <v>2366.6999999999998</v>
      </c>
      <c r="J44" s="151">
        <v>2539.1999999999998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</row>
    <row r="45" spans="1:26" ht="15.75" customHeight="1" x14ac:dyDescent="0.2">
      <c r="A45" s="340" t="s">
        <v>219</v>
      </c>
      <c r="B45" s="340"/>
      <c r="C45" s="150" t="s">
        <v>181</v>
      </c>
      <c r="D45" s="150"/>
      <c r="E45" s="150"/>
      <c r="F45" s="150">
        <v>20</v>
      </c>
      <c r="G45" s="151">
        <v>2065.4</v>
      </c>
      <c r="H45" s="151">
        <v>2179.25</v>
      </c>
      <c r="I45" s="151">
        <v>2255.15</v>
      </c>
      <c r="J45" s="151">
        <v>2420.75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</row>
    <row r="46" spans="1:26" ht="12.75" customHeight="1" x14ac:dyDescent="0.2"/>
    <row r="47" spans="1:26" ht="12.75" customHeight="1" x14ac:dyDescent="0.2"/>
    <row r="48" spans="1:2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49">
    <mergeCell ref="A1:J1"/>
    <mergeCell ref="A2:J2"/>
    <mergeCell ref="A3:J3"/>
    <mergeCell ref="A4:B5"/>
    <mergeCell ref="C4:C5"/>
    <mergeCell ref="D4:D5"/>
    <mergeCell ref="E4:E5"/>
    <mergeCell ref="F4:F5"/>
    <mergeCell ref="G4:J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1"/>
  <sheetViews>
    <sheetView zoomScaleNormal="100" workbookViewId="0">
      <selection activeCell="K19" sqref="K19"/>
    </sheetView>
  </sheetViews>
  <sheetFormatPr defaultRowHeight="12.75" x14ac:dyDescent="0.2"/>
  <cols>
    <col min="1" max="3" width="8" style="152" customWidth="1"/>
    <col min="4" max="4" width="10.5703125" style="152" customWidth="1"/>
    <col min="5" max="5" width="11.42578125" style="152" customWidth="1"/>
    <col min="6" max="6" width="9.85546875" style="152" customWidth="1"/>
    <col min="7" max="7" width="12.42578125" style="152" customWidth="1"/>
    <col min="8" max="9" width="15.140625" style="152" customWidth="1"/>
    <col min="10" max="19" width="8" style="152" customWidth="1"/>
    <col min="20" max="1025" width="17.28515625" style="152" customWidth="1"/>
  </cols>
  <sheetData>
    <row r="1" spans="1:26" ht="31.5" customHeight="1" x14ac:dyDescent="0.2">
      <c r="A1" s="334" t="s">
        <v>90</v>
      </c>
      <c r="B1" s="334"/>
      <c r="C1" s="334"/>
      <c r="D1" s="334"/>
      <c r="E1" s="334"/>
      <c r="F1" s="334"/>
      <c r="G1" s="334"/>
      <c r="H1" s="334"/>
      <c r="I1" s="334"/>
    </row>
    <row r="2" spans="1:26" ht="40.5" customHeight="1" x14ac:dyDescent="0.3">
      <c r="A2" s="347" t="s">
        <v>220</v>
      </c>
      <c r="B2" s="347"/>
      <c r="C2" s="347"/>
      <c r="D2" s="347"/>
      <c r="E2" s="347"/>
      <c r="F2" s="347"/>
      <c r="G2" s="347"/>
      <c r="H2" s="347"/>
      <c r="I2" s="347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</row>
    <row r="3" spans="1:26" ht="35.25" customHeight="1" x14ac:dyDescent="0.2">
      <c r="A3" s="348" t="s">
        <v>221</v>
      </c>
      <c r="B3" s="348"/>
      <c r="C3" s="348"/>
      <c r="D3" s="348"/>
      <c r="E3" s="348"/>
      <c r="F3" s="348"/>
      <c r="G3" s="348"/>
      <c r="H3" s="348"/>
      <c r="I3" s="348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6" ht="12.75" customHeight="1" x14ac:dyDescent="0.2">
      <c r="A4" s="349" t="s">
        <v>148</v>
      </c>
      <c r="B4" s="349" t="s">
        <v>91</v>
      </c>
      <c r="C4" s="349" t="s">
        <v>150</v>
      </c>
      <c r="D4" s="349" t="s">
        <v>151</v>
      </c>
      <c r="E4" s="349" t="s">
        <v>92</v>
      </c>
      <c r="F4" s="349" t="s">
        <v>152</v>
      </c>
      <c r="G4" s="350" t="s">
        <v>222</v>
      </c>
      <c r="H4" s="351" t="s">
        <v>154</v>
      </c>
      <c r="I4" s="351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1:26" ht="12.75" customHeight="1" x14ac:dyDescent="0.2">
      <c r="A5" s="349"/>
      <c r="B5" s="349"/>
      <c r="C5" s="349"/>
      <c r="D5" s="349"/>
      <c r="E5" s="349"/>
      <c r="F5" s="349"/>
      <c r="G5" s="350"/>
      <c r="H5" s="351"/>
      <c r="I5" s="351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</row>
    <row r="6" spans="1:26" ht="42" customHeight="1" x14ac:dyDescent="0.2">
      <c r="A6" s="349"/>
      <c r="B6" s="349"/>
      <c r="C6" s="349"/>
      <c r="D6" s="349"/>
      <c r="E6" s="349"/>
      <c r="F6" s="349"/>
      <c r="G6" s="350"/>
      <c r="H6" s="155" t="s">
        <v>223</v>
      </c>
      <c r="I6" s="156" t="s">
        <v>224</v>
      </c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</row>
    <row r="7" spans="1:26" ht="15.75" customHeight="1" x14ac:dyDescent="0.2">
      <c r="A7" s="154">
        <v>1</v>
      </c>
      <c r="B7" s="344">
        <v>1</v>
      </c>
      <c r="C7" s="345" t="s">
        <v>225</v>
      </c>
      <c r="D7" s="345" t="s">
        <v>160</v>
      </c>
      <c r="E7" s="157">
        <v>6</v>
      </c>
      <c r="F7" s="345">
        <v>8</v>
      </c>
      <c r="G7" s="345">
        <v>20</v>
      </c>
      <c r="H7" s="158">
        <v>3250.5</v>
      </c>
      <c r="I7" s="159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</row>
    <row r="8" spans="1:26" ht="15.75" customHeight="1" x14ac:dyDescent="0.2">
      <c r="A8" s="154">
        <v>2</v>
      </c>
      <c r="B8" s="344"/>
      <c r="C8" s="345"/>
      <c r="D8" s="345"/>
      <c r="E8" s="130">
        <v>9</v>
      </c>
      <c r="F8" s="345"/>
      <c r="G8" s="345"/>
      <c r="H8" s="160">
        <v>3362.7</v>
      </c>
      <c r="I8" s="161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ht="15.75" customHeight="1" x14ac:dyDescent="0.2">
      <c r="A9" s="154">
        <v>3</v>
      </c>
      <c r="B9" s="344"/>
      <c r="C9" s="345"/>
      <c r="D9" s="345"/>
      <c r="E9" s="130">
        <v>12</v>
      </c>
      <c r="F9" s="345"/>
      <c r="G9" s="345"/>
      <c r="H9" s="160">
        <v>3474.9</v>
      </c>
      <c r="I9" s="161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ht="13.5" customHeight="1" x14ac:dyDescent="0.2">
      <c r="A10" s="154">
        <v>4</v>
      </c>
      <c r="B10" s="344"/>
      <c r="C10" s="345"/>
      <c r="D10" s="345"/>
      <c r="E10" s="130">
        <v>18</v>
      </c>
      <c r="F10" s="345"/>
      <c r="G10" s="345"/>
      <c r="H10" s="160">
        <v>3947.9</v>
      </c>
      <c r="I10" s="161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ht="15.75" customHeight="1" x14ac:dyDescent="0.2">
      <c r="A11" s="154">
        <v>5</v>
      </c>
      <c r="B11" s="344"/>
      <c r="C11" s="345"/>
      <c r="D11" s="345"/>
      <c r="E11" s="130">
        <v>24</v>
      </c>
      <c r="F11" s="345"/>
      <c r="G11" s="345"/>
      <c r="H11" s="160">
        <v>4208.6000000000004</v>
      </c>
      <c r="I11" s="161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ht="15.75" customHeight="1" x14ac:dyDescent="0.2">
      <c r="A12" s="154">
        <v>6</v>
      </c>
      <c r="B12" s="344"/>
      <c r="C12" s="345"/>
      <c r="D12" s="345"/>
      <c r="E12" s="130">
        <v>30</v>
      </c>
      <c r="F12" s="345"/>
      <c r="G12" s="345"/>
      <c r="H12" s="160">
        <v>5778.3</v>
      </c>
      <c r="I12" s="161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ht="13.5" customHeight="1" x14ac:dyDescent="0.2">
      <c r="A13" s="154">
        <v>7</v>
      </c>
      <c r="B13" s="344"/>
      <c r="C13" s="345"/>
      <c r="D13" s="345"/>
      <c r="E13" s="74">
        <v>36</v>
      </c>
      <c r="F13" s="345"/>
      <c r="G13" s="345"/>
      <c r="H13" s="162">
        <v>5834.4</v>
      </c>
      <c r="I13" s="16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ht="15.75" customHeight="1" x14ac:dyDescent="0.2">
      <c r="A14" s="154">
        <v>8</v>
      </c>
      <c r="B14" s="344">
        <v>2</v>
      </c>
      <c r="C14" s="345" t="s">
        <v>226</v>
      </c>
      <c r="D14" s="345" t="s">
        <v>160</v>
      </c>
      <c r="E14" s="157">
        <v>6</v>
      </c>
      <c r="F14" s="345">
        <v>8</v>
      </c>
      <c r="G14" s="345">
        <v>20</v>
      </c>
      <c r="H14" s="158">
        <v>5043.5</v>
      </c>
      <c r="I14" s="159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ht="15.75" customHeight="1" x14ac:dyDescent="0.2">
      <c r="A15" s="154">
        <v>9</v>
      </c>
      <c r="B15" s="344"/>
      <c r="C15" s="345"/>
      <c r="D15" s="345"/>
      <c r="E15" s="130">
        <v>9</v>
      </c>
      <c r="F15" s="345"/>
      <c r="G15" s="345"/>
      <c r="H15" s="160">
        <v>5097.3999999999996</v>
      </c>
      <c r="I15" s="161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ht="15.75" customHeight="1" x14ac:dyDescent="0.2">
      <c r="A16" s="154">
        <v>10</v>
      </c>
      <c r="B16" s="344"/>
      <c r="C16" s="345"/>
      <c r="D16" s="345"/>
      <c r="E16" s="130">
        <v>12</v>
      </c>
      <c r="F16" s="345"/>
      <c r="G16" s="345"/>
      <c r="H16" s="160">
        <v>5152.3999999999996</v>
      </c>
      <c r="I16" s="161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ht="13.5" customHeight="1" x14ac:dyDescent="0.2">
      <c r="A17" s="154">
        <v>11</v>
      </c>
      <c r="B17" s="344"/>
      <c r="C17" s="345"/>
      <c r="D17" s="345"/>
      <c r="E17" s="130">
        <v>18</v>
      </c>
      <c r="F17" s="345"/>
      <c r="G17" s="345"/>
      <c r="H17" s="160">
        <v>5865.2</v>
      </c>
      <c r="I17" s="161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ht="15.75" customHeight="1" x14ac:dyDescent="0.2">
      <c r="A18" s="154">
        <v>12</v>
      </c>
      <c r="B18" s="344"/>
      <c r="C18" s="345"/>
      <c r="D18" s="345"/>
      <c r="E18" s="130">
        <v>24</v>
      </c>
      <c r="F18" s="345"/>
      <c r="G18" s="345"/>
      <c r="H18" s="160">
        <v>6062.1</v>
      </c>
      <c r="I18" s="161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ht="15.75" customHeight="1" x14ac:dyDescent="0.2">
      <c r="A19" s="154">
        <v>13</v>
      </c>
      <c r="B19" s="344"/>
      <c r="C19" s="345"/>
      <c r="D19" s="345"/>
      <c r="E19" s="130">
        <v>30</v>
      </c>
      <c r="F19" s="345"/>
      <c r="G19" s="345"/>
      <c r="H19" s="160">
        <v>6981.7</v>
      </c>
      <c r="I19" s="161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ht="13.5" customHeight="1" x14ac:dyDescent="0.2">
      <c r="A20" s="154">
        <v>14</v>
      </c>
      <c r="B20" s="344"/>
      <c r="C20" s="345"/>
      <c r="D20" s="345"/>
      <c r="E20" s="74">
        <v>36</v>
      </c>
      <c r="F20" s="345"/>
      <c r="G20" s="345"/>
      <c r="H20" s="162">
        <v>7234.7</v>
      </c>
      <c r="I20" s="16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ht="15.75" customHeight="1" x14ac:dyDescent="0.2">
      <c r="A21" s="154">
        <v>15</v>
      </c>
      <c r="B21" s="344">
        <v>4</v>
      </c>
      <c r="C21" s="345" t="s">
        <v>226</v>
      </c>
      <c r="D21" s="345" t="s">
        <v>162</v>
      </c>
      <c r="E21" s="157">
        <v>6</v>
      </c>
      <c r="F21" s="345">
        <v>4</v>
      </c>
      <c r="G21" s="345">
        <v>20</v>
      </c>
      <c r="H21" s="164">
        <v>0</v>
      </c>
      <c r="I21" s="165">
        <v>6507.6</v>
      </c>
      <c r="J21" s="153"/>
      <c r="K21" s="153"/>
      <c r="L21" s="153"/>
      <c r="M21" s="153"/>
      <c r="N21" s="153"/>
      <c r="W21" s="153"/>
      <c r="X21" s="153"/>
      <c r="Y21" s="153"/>
      <c r="Z21" s="153"/>
    </row>
    <row r="22" spans="1:26" ht="15.75" customHeight="1" x14ac:dyDescent="0.2">
      <c r="A22" s="154">
        <v>16</v>
      </c>
      <c r="B22" s="344"/>
      <c r="C22" s="345"/>
      <c r="D22" s="345"/>
      <c r="E22" s="130">
        <v>9</v>
      </c>
      <c r="F22" s="345"/>
      <c r="G22" s="345"/>
      <c r="H22" s="166">
        <v>0</v>
      </c>
      <c r="I22" s="167">
        <v>6629.7</v>
      </c>
      <c r="J22" s="153"/>
      <c r="K22" s="153"/>
      <c r="L22" s="153"/>
      <c r="M22" s="153"/>
      <c r="N22" s="153"/>
      <c r="W22" s="153"/>
      <c r="X22" s="153"/>
      <c r="Y22" s="153"/>
      <c r="Z22" s="153"/>
    </row>
    <row r="23" spans="1:26" ht="15.75" customHeight="1" x14ac:dyDescent="0.2">
      <c r="A23" s="154">
        <v>17</v>
      </c>
      <c r="B23" s="344"/>
      <c r="C23" s="345"/>
      <c r="D23" s="345"/>
      <c r="E23" s="74">
        <v>12</v>
      </c>
      <c r="F23" s="345"/>
      <c r="G23" s="345"/>
      <c r="H23" s="168">
        <v>0</v>
      </c>
      <c r="I23" s="169">
        <v>6754</v>
      </c>
      <c r="J23" s="153"/>
      <c r="K23" s="153"/>
      <c r="L23" s="153"/>
      <c r="M23" s="153"/>
      <c r="N23" s="153"/>
      <c r="W23" s="153"/>
      <c r="X23" s="153"/>
      <c r="Y23" s="153"/>
      <c r="Z23" s="153"/>
    </row>
    <row r="24" spans="1:26" ht="13.5" customHeight="1" x14ac:dyDescent="0.2">
      <c r="A24" s="154">
        <v>18</v>
      </c>
      <c r="B24" s="344">
        <v>3.2</v>
      </c>
      <c r="C24" s="345" t="s">
        <v>227</v>
      </c>
      <c r="D24" s="345" t="s">
        <v>160</v>
      </c>
      <c r="E24" s="157">
        <v>6</v>
      </c>
      <c r="F24" s="345">
        <v>8</v>
      </c>
      <c r="G24" s="345">
        <v>20</v>
      </c>
      <c r="H24" s="158">
        <v>5778.3</v>
      </c>
      <c r="I24" s="159"/>
      <c r="J24" s="153"/>
      <c r="K24" s="153"/>
      <c r="L24" s="153"/>
      <c r="M24" s="153"/>
      <c r="N24" s="153"/>
      <c r="W24" s="153"/>
      <c r="X24" s="153"/>
      <c r="Y24" s="153"/>
      <c r="Z24" s="153"/>
    </row>
    <row r="25" spans="1:26" ht="15.75" customHeight="1" x14ac:dyDescent="0.2">
      <c r="A25" s="154">
        <v>19</v>
      </c>
      <c r="B25" s="344"/>
      <c r="C25" s="345"/>
      <c r="D25" s="345"/>
      <c r="E25" s="130">
        <v>9</v>
      </c>
      <c r="F25" s="345"/>
      <c r="G25" s="345"/>
      <c r="H25" s="160">
        <v>5853.1</v>
      </c>
      <c r="I25" s="161"/>
      <c r="J25" s="153"/>
      <c r="K25" s="153"/>
      <c r="L25" s="153"/>
      <c r="M25" s="153"/>
      <c r="N25" s="153"/>
      <c r="W25" s="153"/>
      <c r="X25" s="153"/>
      <c r="Y25" s="153"/>
      <c r="Z25" s="153"/>
    </row>
    <row r="26" spans="1:26" ht="15.75" customHeight="1" x14ac:dyDescent="0.2">
      <c r="A26" s="154">
        <v>20</v>
      </c>
      <c r="B26" s="344"/>
      <c r="C26" s="345"/>
      <c r="D26" s="345"/>
      <c r="E26" s="130">
        <v>12</v>
      </c>
      <c r="F26" s="345"/>
      <c r="G26" s="345"/>
      <c r="H26" s="160">
        <v>6205.1</v>
      </c>
      <c r="I26" s="161"/>
      <c r="J26" s="153"/>
      <c r="K26" s="153"/>
      <c r="L26" s="153"/>
      <c r="M26" s="153"/>
      <c r="N26" s="153"/>
      <c r="W26" s="153"/>
      <c r="X26" s="153"/>
      <c r="Y26" s="153"/>
      <c r="Z26" s="153"/>
    </row>
    <row r="27" spans="1:26" ht="13.5" customHeight="1" x14ac:dyDescent="0.2">
      <c r="A27" s="154">
        <v>21</v>
      </c>
      <c r="B27" s="344"/>
      <c r="C27" s="345"/>
      <c r="D27" s="345"/>
      <c r="E27" s="130">
        <v>18</v>
      </c>
      <c r="F27" s="345"/>
      <c r="G27" s="345"/>
      <c r="H27" s="160">
        <v>6724.3</v>
      </c>
      <c r="I27" s="161"/>
      <c r="J27" s="153"/>
      <c r="K27" s="153"/>
      <c r="L27" s="153"/>
      <c r="M27" s="153"/>
      <c r="N27" s="153"/>
      <c r="W27" s="153"/>
      <c r="X27" s="153"/>
      <c r="Y27" s="153"/>
      <c r="Z27" s="153"/>
    </row>
    <row r="28" spans="1:26" ht="15.75" customHeight="1" x14ac:dyDescent="0.2">
      <c r="A28" s="154">
        <v>22</v>
      </c>
      <c r="B28" s="344"/>
      <c r="C28" s="345"/>
      <c r="D28" s="345"/>
      <c r="E28" s="130">
        <v>24</v>
      </c>
      <c r="F28" s="345"/>
      <c r="G28" s="345"/>
      <c r="H28" s="160">
        <v>6872.8</v>
      </c>
      <c r="I28" s="161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26" ht="13.5" customHeight="1" x14ac:dyDescent="0.2">
      <c r="A29" s="154">
        <v>23</v>
      </c>
      <c r="B29" s="344"/>
      <c r="C29" s="345"/>
      <c r="D29" s="345"/>
      <c r="E29" s="130">
        <v>30</v>
      </c>
      <c r="F29" s="345"/>
      <c r="G29" s="345"/>
      <c r="H29" s="160">
        <v>8935.2999999999993</v>
      </c>
      <c r="I29" s="161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spans="1:26" ht="13.5" customHeight="1" x14ac:dyDescent="0.2">
      <c r="A30" s="154">
        <v>24</v>
      </c>
      <c r="B30" s="344"/>
      <c r="C30" s="345"/>
      <c r="D30" s="345"/>
      <c r="E30" s="74">
        <v>36</v>
      </c>
      <c r="F30" s="345"/>
      <c r="G30" s="345"/>
      <c r="H30" s="162">
        <v>10029.799999999999</v>
      </c>
      <c r="I30" s="16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spans="1:26" ht="15.75" customHeight="1" x14ac:dyDescent="0.2">
      <c r="A31" s="154">
        <v>25</v>
      </c>
      <c r="B31" s="344">
        <v>5</v>
      </c>
      <c r="C31" s="345" t="s">
        <v>228</v>
      </c>
      <c r="D31" s="345" t="s">
        <v>160</v>
      </c>
      <c r="E31" s="157">
        <v>6</v>
      </c>
      <c r="F31" s="345">
        <v>8</v>
      </c>
      <c r="G31" s="345">
        <v>20</v>
      </c>
      <c r="H31" s="158">
        <v>7690.1</v>
      </c>
      <c r="I31" s="170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spans="1:26" ht="15.75" customHeight="1" x14ac:dyDescent="0.2">
      <c r="A32" s="154">
        <v>26</v>
      </c>
      <c r="B32" s="344"/>
      <c r="C32" s="345"/>
      <c r="D32" s="345"/>
      <c r="E32" s="130">
        <v>9</v>
      </c>
      <c r="F32" s="345"/>
      <c r="G32" s="345"/>
      <c r="H32" s="160">
        <v>8173</v>
      </c>
      <c r="I32" s="171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</row>
    <row r="33" spans="1:26" ht="15.75" customHeight="1" x14ac:dyDescent="0.2">
      <c r="A33" s="154">
        <v>27</v>
      </c>
      <c r="B33" s="344"/>
      <c r="C33" s="345"/>
      <c r="D33" s="345"/>
      <c r="E33" s="130">
        <v>12</v>
      </c>
      <c r="F33" s="345"/>
      <c r="G33" s="345"/>
      <c r="H33" s="160">
        <v>8285.2000000000007</v>
      </c>
      <c r="I33" s="171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</row>
    <row r="34" spans="1:26" ht="13.5" customHeight="1" x14ac:dyDescent="0.2">
      <c r="A34" s="154">
        <v>28</v>
      </c>
      <c r="B34" s="344"/>
      <c r="C34" s="345"/>
      <c r="D34" s="345"/>
      <c r="E34" s="130">
        <v>18</v>
      </c>
      <c r="F34" s="345"/>
      <c r="G34" s="345"/>
      <c r="H34" s="160">
        <v>9242.2000000000007</v>
      </c>
      <c r="I34" s="171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</row>
    <row r="35" spans="1:26" ht="15.75" customHeight="1" x14ac:dyDescent="0.2">
      <c r="A35" s="154">
        <v>29</v>
      </c>
      <c r="B35" s="344"/>
      <c r="C35" s="345"/>
      <c r="D35" s="345"/>
      <c r="E35" s="130">
        <v>24</v>
      </c>
      <c r="F35" s="345"/>
      <c r="G35" s="345"/>
      <c r="H35" s="160">
        <v>9343.4</v>
      </c>
      <c r="I35" s="171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</row>
    <row r="36" spans="1:26" ht="15.75" customHeight="1" x14ac:dyDescent="0.2">
      <c r="A36" s="154">
        <v>30</v>
      </c>
      <c r="B36" s="344"/>
      <c r="C36" s="345"/>
      <c r="D36" s="345"/>
      <c r="E36" s="130">
        <v>30</v>
      </c>
      <c r="F36" s="345"/>
      <c r="G36" s="345"/>
      <c r="H36" s="160">
        <v>12784.2</v>
      </c>
      <c r="I36" s="171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</row>
    <row r="37" spans="1:26" ht="13.5" customHeight="1" x14ac:dyDescent="0.2">
      <c r="A37" s="154">
        <v>31</v>
      </c>
      <c r="B37" s="344"/>
      <c r="C37" s="345"/>
      <c r="D37" s="345"/>
      <c r="E37" s="74">
        <v>36</v>
      </c>
      <c r="F37" s="345"/>
      <c r="G37" s="345"/>
      <c r="H37" s="162">
        <v>13361.7</v>
      </c>
      <c r="I37" s="172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</row>
    <row r="38" spans="1:26" ht="15.75" customHeight="1" x14ac:dyDescent="0.2">
      <c r="A38" s="154">
        <v>32</v>
      </c>
      <c r="B38" s="344">
        <v>10</v>
      </c>
      <c r="C38" s="345" t="s">
        <v>228</v>
      </c>
      <c r="D38" s="345" t="s">
        <v>162</v>
      </c>
      <c r="E38" s="157">
        <v>6</v>
      </c>
      <c r="F38" s="345">
        <v>4</v>
      </c>
      <c r="G38" s="346">
        <v>20</v>
      </c>
      <c r="H38" s="164"/>
      <c r="I38" s="165">
        <v>12078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</row>
    <row r="39" spans="1:26" ht="15.75" customHeight="1" x14ac:dyDescent="0.2">
      <c r="A39" s="154">
        <v>33</v>
      </c>
      <c r="B39" s="344"/>
      <c r="C39" s="345"/>
      <c r="D39" s="345"/>
      <c r="E39" s="130">
        <v>9</v>
      </c>
      <c r="F39" s="345"/>
      <c r="G39" s="346"/>
      <c r="H39" s="166"/>
      <c r="I39" s="167">
        <v>12169.3</v>
      </c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</row>
    <row r="40" spans="1:26" ht="15.75" customHeight="1" x14ac:dyDescent="0.2">
      <c r="A40" s="154">
        <v>34</v>
      </c>
      <c r="B40" s="344"/>
      <c r="C40" s="345"/>
      <c r="D40" s="345"/>
      <c r="E40" s="130">
        <v>12</v>
      </c>
      <c r="F40" s="345"/>
      <c r="G40" s="346"/>
      <c r="H40" s="166"/>
      <c r="I40" s="167">
        <v>12299.1</v>
      </c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</row>
    <row r="41" spans="1:26" ht="13.5" customHeight="1" x14ac:dyDescent="0.2">
      <c r="A41" s="154">
        <v>35</v>
      </c>
      <c r="B41" s="344"/>
      <c r="C41" s="345"/>
      <c r="D41" s="345"/>
      <c r="E41" s="74">
        <v>15</v>
      </c>
      <c r="F41" s="345"/>
      <c r="G41" s="346"/>
      <c r="H41" s="168"/>
      <c r="I41" s="169">
        <v>13666.4</v>
      </c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</row>
    <row r="42" spans="1:26" ht="15.75" customHeight="1" x14ac:dyDescent="0.2"/>
    <row r="43" spans="1:26" ht="15.75" customHeight="1" x14ac:dyDescent="0.2"/>
    <row r="44" spans="1:26" ht="13.5" customHeight="1" x14ac:dyDescent="0.2"/>
    <row r="45" spans="1:26" ht="15.75" customHeight="1" x14ac:dyDescent="0.2"/>
    <row r="46" spans="1:26" ht="15.75" customHeight="1" x14ac:dyDescent="0.2"/>
    <row r="47" spans="1:26" ht="13.5" customHeight="1" x14ac:dyDescent="0.2"/>
    <row r="48" spans="1:26" ht="15.75" customHeight="1" x14ac:dyDescent="0.2"/>
    <row r="49" ht="13.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41">
    <mergeCell ref="A1:I1"/>
    <mergeCell ref="A2:I2"/>
    <mergeCell ref="A3:I3"/>
    <mergeCell ref="A4:A6"/>
    <mergeCell ref="B4:B6"/>
    <mergeCell ref="C4:C6"/>
    <mergeCell ref="D4:D6"/>
    <mergeCell ref="E4:E6"/>
    <mergeCell ref="F4:F6"/>
    <mergeCell ref="G4:G6"/>
    <mergeCell ref="H4:I5"/>
    <mergeCell ref="B7:B13"/>
    <mergeCell ref="C7:C13"/>
    <mergeCell ref="D7:D13"/>
    <mergeCell ref="F7:F13"/>
    <mergeCell ref="G7:G13"/>
    <mergeCell ref="B14:B20"/>
    <mergeCell ref="C14:C20"/>
    <mergeCell ref="D14:D20"/>
    <mergeCell ref="F14:F20"/>
    <mergeCell ref="G14:G20"/>
    <mergeCell ref="B21:B23"/>
    <mergeCell ref="C21:C23"/>
    <mergeCell ref="D21:D23"/>
    <mergeCell ref="F21:F23"/>
    <mergeCell ref="G21:G23"/>
    <mergeCell ref="B24:B30"/>
    <mergeCell ref="C24:C30"/>
    <mergeCell ref="D24:D30"/>
    <mergeCell ref="F24:F30"/>
    <mergeCell ref="G24:G30"/>
    <mergeCell ref="B31:B37"/>
    <mergeCell ref="C31:C37"/>
    <mergeCell ref="D31:D37"/>
    <mergeCell ref="F31:F37"/>
    <mergeCell ref="G31:G37"/>
    <mergeCell ref="B38:B41"/>
    <mergeCell ref="C38:C41"/>
    <mergeCell ref="D38:D41"/>
    <mergeCell ref="F38:F41"/>
    <mergeCell ref="G38:G4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zoomScaleNormal="100" workbookViewId="0">
      <selection activeCell="A2" sqref="A2"/>
    </sheetView>
  </sheetViews>
  <sheetFormatPr defaultRowHeight="12.75" x14ac:dyDescent="0.2"/>
  <cols>
    <col min="1" max="1" width="10" style="129" customWidth="1"/>
    <col min="2" max="2" width="12.85546875" style="129" customWidth="1"/>
    <col min="3" max="3" width="10.85546875" style="129" customWidth="1"/>
    <col min="4" max="4" width="12.85546875" style="129" customWidth="1"/>
    <col min="5" max="5" width="9" style="129" customWidth="1"/>
    <col min="6" max="6" width="12.85546875" style="129" customWidth="1"/>
    <col min="7" max="7" width="9" style="129" customWidth="1"/>
    <col min="8" max="8" width="12.85546875" style="129" customWidth="1"/>
    <col min="9" max="9" width="9" style="129" customWidth="1"/>
    <col min="10" max="10" width="7.140625" style="129" customWidth="1"/>
    <col min="11" max="20" width="9.140625" style="129" customWidth="1"/>
    <col min="21" max="1025" width="17.28515625" style="129" customWidth="1"/>
  </cols>
  <sheetData>
    <row r="1" spans="1:26" ht="30" customHeight="1" x14ac:dyDescent="0.2">
      <c r="A1" s="334" t="s">
        <v>90</v>
      </c>
      <c r="B1" s="334"/>
      <c r="C1" s="334"/>
      <c r="D1" s="334"/>
      <c r="E1" s="334"/>
      <c r="F1" s="334"/>
      <c r="G1" s="334"/>
      <c r="H1" s="334"/>
      <c r="I1" s="334"/>
      <c r="J1" s="334"/>
      <c r="K1" s="1"/>
      <c r="L1" s="1"/>
    </row>
    <row r="2" spans="1:26" ht="19.5" customHeight="1" x14ac:dyDescent="0.2">
      <c r="A2" s="357" t="s">
        <v>229</v>
      </c>
      <c r="B2" s="357"/>
      <c r="C2" s="357"/>
      <c r="D2" s="357"/>
      <c r="E2" s="357"/>
      <c r="F2" s="357"/>
      <c r="G2" s="357"/>
      <c r="H2" s="357"/>
      <c r="I2" s="357"/>
      <c r="J2" s="357"/>
      <c r="K2" s="1"/>
      <c r="L2" s="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5.75" customHeight="1" x14ac:dyDescent="0.2">
      <c r="A3" s="173"/>
      <c r="B3" s="173"/>
      <c r="C3" s="173"/>
      <c r="D3" s="173"/>
      <c r="E3" s="173"/>
      <c r="F3" s="173"/>
      <c r="G3" s="173"/>
      <c r="H3" s="173"/>
      <c r="I3" s="173"/>
      <c r="J3" s="1"/>
      <c r="K3" s="1"/>
      <c r="L3" s="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5.75" customHeight="1" x14ac:dyDescent="0.2">
      <c r="A4" s="358" t="s">
        <v>230</v>
      </c>
      <c r="B4" s="358"/>
      <c r="C4" s="358"/>
      <c r="D4" s="358"/>
      <c r="E4" s="358"/>
      <c r="F4" s="358"/>
      <c r="G4" s="358"/>
      <c r="H4" s="358"/>
      <c r="I4" s="358"/>
      <c r="J4" s="358"/>
      <c r="K4" s="1"/>
      <c r="L4" s="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15.75" customHeight="1" x14ac:dyDescent="0.2">
      <c r="A5" s="359" t="s">
        <v>137</v>
      </c>
      <c r="B5" s="359" t="s">
        <v>231</v>
      </c>
      <c r="C5" s="359"/>
      <c r="D5" s="359" t="s">
        <v>232</v>
      </c>
      <c r="E5" s="359"/>
      <c r="F5" s="360" t="s">
        <v>233</v>
      </c>
      <c r="G5" s="360"/>
      <c r="H5" s="356" t="s">
        <v>234</v>
      </c>
      <c r="I5" s="356"/>
      <c r="J5" s="356"/>
      <c r="K5" s="1"/>
      <c r="L5" s="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26" ht="19.5" customHeight="1" x14ac:dyDescent="0.2">
      <c r="A6" s="359"/>
      <c r="B6" s="175" t="s">
        <v>235</v>
      </c>
      <c r="C6" s="175" t="s">
        <v>139</v>
      </c>
      <c r="D6" s="175" t="s">
        <v>235</v>
      </c>
      <c r="E6" s="175" t="s">
        <v>139</v>
      </c>
      <c r="F6" s="175" t="s">
        <v>235</v>
      </c>
      <c r="G6" s="138" t="s">
        <v>139</v>
      </c>
      <c r="H6" s="175" t="s">
        <v>235</v>
      </c>
      <c r="I6" s="356" t="s">
        <v>139</v>
      </c>
      <c r="J6" s="356"/>
      <c r="K6" s="1"/>
      <c r="L6" s="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6" ht="15.75" customHeight="1" x14ac:dyDescent="0.2">
      <c r="A7" s="175">
        <v>0.5</v>
      </c>
      <c r="B7" s="176">
        <v>9.8000000000000007</v>
      </c>
      <c r="C7" s="177"/>
      <c r="D7" s="176">
        <v>14.3</v>
      </c>
      <c r="E7" s="177"/>
      <c r="F7" s="176">
        <v>18.8</v>
      </c>
      <c r="G7" s="178"/>
      <c r="H7" s="175">
        <v>23.8</v>
      </c>
      <c r="I7" s="354"/>
      <c r="J7" s="354"/>
      <c r="K7" s="1"/>
      <c r="L7" s="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</row>
    <row r="8" spans="1:26" ht="15.75" customHeight="1" x14ac:dyDescent="0.2">
      <c r="A8" s="176">
        <v>1</v>
      </c>
      <c r="B8" s="176">
        <v>12.3</v>
      </c>
      <c r="C8" s="177"/>
      <c r="D8" s="176">
        <v>17.399999999999999</v>
      </c>
      <c r="E8" s="177"/>
      <c r="F8" s="176">
        <v>24.2</v>
      </c>
      <c r="G8" s="178"/>
      <c r="H8" s="175">
        <v>27.6</v>
      </c>
      <c r="I8" s="354"/>
      <c r="J8" s="354"/>
      <c r="K8" s="1"/>
      <c r="L8" s="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</row>
    <row r="9" spans="1:26" ht="15.75" customHeight="1" x14ac:dyDescent="0.2">
      <c r="A9" s="176">
        <v>2</v>
      </c>
      <c r="B9" s="176">
        <v>24</v>
      </c>
      <c r="C9" s="177"/>
      <c r="D9" s="176">
        <v>30.9</v>
      </c>
      <c r="E9" s="177"/>
      <c r="F9" s="176">
        <v>37.799999999999997</v>
      </c>
      <c r="G9" s="178"/>
      <c r="H9" s="175">
        <v>44.7</v>
      </c>
      <c r="I9" s="354"/>
      <c r="J9" s="354"/>
      <c r="K9" s="1"/>
      <c r="L9" s="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</row>
    <row r="10" spans="1:26" ht="15.75" customHeight="1" x14ac:dyDescent="0.2">
      <c r="A10" s="176">
        <v>3</v>
      </c>
      <c r="B10" s="176">
        <v>27</v>
      </c>
      <c r="C10" s="177"/>
      <c r="D10" s="176">
        <v>38.1</v>
      </c>
      <c r="E10" s="177"/>
      <c r="F10" s="176">
        <v>49.2</v>
      </c>
      <c r="G10" s="178"/>
      <c r="H10" s="175">
        <v>60.3</v>
      </c>
      <c r="I10" s="354"/>
      <c r="J10" s="354"/>
      <c r="K10" s="1"/>
      <c r="L10" s="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</row>
    <row r="11" spans="1:26" ht="15.75" customHeight="1" x14ac:dyDescent="0.2">
      <c r="A11" s="176">
        <v>5</v>
      </c>
      <c r="B11" s="176">
        <v>39.5</v>
      </c>
      <c r="C11" s="177"/>
      <c r="D11" s="176">
        <v>56.3</v>
      </c>
      <c r="E11" s="177"/>
      <c r="F11" s="176">
        <v>73.099999999999994</v>
      </c>
      <c r="G11" s="178"/>
      <c r="H11" s="175">
        <v>89.9</v>
      </c>
      <c r="I11" s="354"/>
      <c r="J11" s="354"/>
      <c r="K11" s="1"/>
      <c r="L11" s="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</row>
    <row r="12" spans="1:26" ht="15.75" customHeight="1" x14ac:dyDescent="0.2">
      <c r="A12" s="176">
        <v>10</v>
      </c>
      <c r="B12" s="176">
        <v>82</v>
      </c>
      <c r="C12" s="177"/>
      <c r="D12" s="176">
        <v>140.19999999999999</v>
      </c>
      <c r="E12" s="177"/>
      <c r="F12" s="176">
        <v>198.4</v>
      </c>
      <c r="G12" s="178"/>
      <c r="H12" s="175">
        <v>256.60000000000002</v>
      </c>
      <c r="I12" s="354"/>
      <c r="J12" s="354"/>
      <c r="K12" s="1"/>
      <c r="L12" s="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</row>
    <row r="13" spans="1:26" ht="15.75" customHeight="1" x14ac:dyDescent="0.2">
      <c r="A13" s="176">
        <v>20</v>
      </c>
      <c r="B13" s="176"/>
      <c r="C13" s="177"/>
      <c r="D13" s="179"/>
      <c r="E13" s="178"/>
      <c r="F13" s="180"/>
      <c r="G13" s="178"/>
      <c r="H13" s="175"/>
      <c r="I13" s="354"/>
      <c r="J13" s="354"/>
      <c r="K13" s="1"/>
      <c r="L13" s="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ht="15.75" customHeight="1" x14ac:dyDescent="0.2">
      <c r="A14" s="181"/>
      <c r="B14" s="181"/>
      <c r="C14" s="181"/>
      <c r="D14" s="181"/>
      <c r="E14" s="181"/>
      <c r="F14" s="181"/>
      <c r="G14" s="181"/>
      <c r="H14" s="181"/>
      <c r="I14" s="181"/>
      <c r="J14" s="182"/>
      <c r="K14" s="1"/>
      <c r="L14" s="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</row>
    <row r="15" spans="1:26" ht="15.75" customHeight="1" x14ac:dyDescent="0.2">
      <c r="A15" s="355" t="s">
        <v>236</v>
      </c>
      <c r="B15" s="355"/>
      <c r="C15" s="355"/>
      <c r="D15" s="355"/>
      <c r="E15" s="355"/>
      <c r="F15" s="355"/>
      <c r="G15" s="355"/>
      <c r="H15" s="355"/>
      <c r="I15" s="355"/>
      <c r="J15" s="355"/>
      <c r="K15" s="1"/>
      <c r="L15" s="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</row>
    <row r="16" spans="1:26" ht="15.75" customHeight="1" x14ac:dyDescent="0.2">
      <c r="A16" s="356" t="s">
        <v>237</v>
      </c>
      <c r="B16" s="356" t="s">
        <v>231</v>
      </c>
      <c r="C16" s="356"/>
      <c r="D16" s="356" t="s">
        <v>232</v>
      </c>
      <c r="E16" s="356"/>
      <c r="F16" s="331" t="s">
        <v>233</v>
      </c>
      <c r="G16" s="331"/>
      <c r="H16" s="356" t="s">
        <v>234</v>
      </c>
      <c r="I16" s="356"/>
      <c r="J16" s="356"/>
      <c r="K16" s="1"/>
      <c r="L16" s="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</row>
    <row r="17" spans="1:26" ht="15.75" customHeight="1" x14ac:dyDescent="0.2">
      <c r="A17" s="356"/>
      <c r="B17" s="175" t="s">
        <v>235</v>
      </c>
      <c r="C17" s="175" t="s">
        <v>139</v>
      </c>
      <c r="D17" s="175" t="s">
        <v>235</v>
      </c>
      <c r="E17" s="175" t="s">
        <v>139</v>
      </c>
      <c r="F17" s="175" t="s">
        <v>235</v>
      </c>
      <c r="G17" s="138" t="s">
        <v>139</v>
      </c>
      <c r="H17" s="175" t="s">
        <v>235</v>
      </c>
      <c r="I17" s="356" t="s">
        <v>139</v>
      </c>
      <c r="J17" s="356"/>
      <c r="K17" s="1"/>
      <c r="L17" s="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</row>
    <row r="18" spans="1:26" ht="15.75" customHeight="1" x14ac:dyDescent="0.2">
      <c r="A18" s="175">
        <v>0.5</v>
      </c>
      <c r="B18" s="176">
        <v>23.8</v>
      </c>
      <c r="C18" s="177"/>
      <c r="D18" s="176">
        <v>28.3</v>
      </c>
      <c r="E18" s="177"/>
      <c r="F18" s="176">
        <v>32.799999999999997</v>
      </c>
      <c r="G18" s="178"/>
      <c r="H18" s="175">
        <v>37.799999999999997</v>
      </c>
      <c r="I18" s="354"/>
      <c r="J18" s="354"/>
      <c r="K18" s="1"/>
      <c r="L18" s="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</row>
    <row r="19" spans="1:26" ht="15.75" customHeight="1" x14ac:dyDescent="0.2">
      <c r="A19" s="176">
        <v>1</v>
      </c>
      <c r="B19" s="176">
        <v>31.3</v>
      </c>
      <c r="C19" s="177"/>
      <c r="D19" s="176">
        <v>36.4</v>
      </c>
      <c r="E19" s="177"/>
      <c r="F19" s="176">
        <v>43.2</v>
      </c>
      <c r="G19" s="178"/>
      <c r="H19" s="176">
        <v>46.6</v>
      </c>
      <c r="I19" s="354"/>
      <c r="J19" s="354"/>
      <c r="K19" s="1"/>
      <c r="L19" s="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</row>
    <row r="20" spans="1:26" ht="15.75" customHeight="1" x14ac:dyDescent="0.2">
      <c r="A20" s="176">
        <v>2</v>
      </c>
      <c r="B20" s="176">
        <v>53</v>
      </c>
      <c r="C20" s="177"/>
      <c r="D20" s="176">
        <v>60</v>
      </c>
      <c r="E20" s="177"/>
      <c r="F20" s="176">
        <v>66.8</v>
      </c>
      <c r="G20" s="178"/>
      <c r="H20" s="176">
        <v>73.7</v>
      </c>
      <c r="I20" s="354"/>
      <c r="J20" s="354"/>
      <c r="K20" s="1"/>
      <c r="L20" s="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</row>
    <row r="21" spans="1:26" ht="15.75" customHeight="1" x14ac:dyDescent="0.2">
      <c r="A21" s="176">
        <v>3</v>
      </c>
      <c r="B21" s="176">
        <v>67</v>
      </c>
      <c r="C21" s="177"/>
      <c r="D21" s="176">
        <v>78</v>
      </c>
      <c r="E21" s="177"/>
      <c r="F21" s="176">
        <v>89.2</v>
      </c>
      <c r="G21" s="178"/>
      <c r="H21" s="176">
        <v>100</v>
      </c>
      <c r="I21" s="354"/>
      <c r="J21" s="354"/>
      <c r="K21" s="1"/>
      <c r="L21" s="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</row>
    <row r="22" spans="1:26" ht="15.75" customHeight="1" x14ac:dyDescent="0.2">
      <c r="A22" s="183">
        <v>5</v>
      </c>
      <c r="B22" s="183">
        <v>104.5</v>
      </c>
      <c r="C22" s="184"/>
      <c r="D22" s="183">
        <v>121.3</v>
      </c>
      <c r="E22" s="184"/>
      <c r="F22" s="183">
        <v>138</v>
      </c>
      <c r="G22" s="185"/>
      <c r="H22" s="176">
        <v>155</v>
      </c>
      <c r="I22" s="354"/>
      <c r="J22" s="354"/>
      <c r="K22" s="1"/>
      <c r="L22" s="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ht="15.75" customHeight="1" x14ac:dyDescent="0.2">
      <c r="A23" s="176">
        <v>10</v>
      </c>
      <c r="B23" s="176">
        <v>185</v>
      </c>
      <c r="C23" s="177"/>
      <c r="D23" s="176">
        <v>143.19999999999999</v>
      </c>
      <c r="E23" s="177"/>
      <c r="F23" s="176">
        <v>301.39999999999998</v>
      </c>
      <c r="G23" s="178"/>
      <c r="H23" s="176">
        <v>359.6</v>
      </c>
      <c r="I23" s="354"/>
      <c r="J23" s="354"/>
      <c r="K23" s="1"/>
      <c r="L23" s="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ht="15.75" customHeight="1" x14ac:dyDescent="0.2">
      <c r="A24" s="176">
        <v>20</v>
      </c>
      <c r="B24" s="180"/>
      <c r="C24" s="177"/>
      <c r="D24" s="176"/>
      <c r="E24" s="177"/>
      <c r="F24" s="176"/>
      <c r="G24" s="178"/>
      <c r="H24" s="176"/>
      <c r="I24" s="354"/>
      <c r="J24" s="354"/>
      <c r="K24" s="1"/>
      <c r="L24" s="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</row>
    <row r="25" spans="1:26" ht="15.75" customHeight="1" x14ac:dyDescent="0.2">
      <c r="A25" s="186"/>
      <c r="B25" s="186"/>
      <c r="C25" s="186"/>
      <c r="D25" s="186"/>
      <c r="E25" s="186"/>
      <c r="F25" s="186"/>
      <c r="G25" s="186"/>
      <c r="H25" s="186"/>
      <c r="I25" s="186"/>
      <c r="J25" s="187"/>
      <c r="K25" s="1"/>
      <c r="L25" s="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</row>
    <row r="26" spans="1:26" ht="15.75" customHeight="1" x14ac:dyDescent="0.2">
      <c r="A26" s="355" t="s">
        <v>238</v>
      </c>
      <c r="B26" s="355"/>
      <c r="C26" s="355"/>
      <c r="D26" s="355"/>
      <c r="E26" s="355"/>
      <c r="F26" s="355"/>
      <c r="G26" s="355"/>
      <c r="H26" s="355"/>
      <c r="I26" s="355"/>
      <c r="J26" s="355"/>
      <c r="K26" s="1"/>
      <c r="L26" s="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ht="15.75" customHeight="1" x14ac:dyDescent="0.2">
      <c r="A27" s="356" t="s">
        <v>237</v>
      </c>
      <c r="B27" s="356" t="s">
        <v>239</v>
      </c>
      <c r="C27" s="356"/>
      <c r="D27" s="356" t="s">
        <v>231</v>
      </c>
      <c r="E27" s="356"/>
      <c r="F27" s="356" t="s">
        <v>232</v>
      </c>
      <c r="G27" s="356"/>
      <c r="H27" s="356" t="s">
        <v>233</v>
      </c>
      <c r="I27" s="356"/>
      <c r="J27" s="188" t="s">
        <v>234</v>
      </c>
      <c r="K27" s="1"/>
      <c r="L27" s="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ht="15.75" customHeight="1" x14ac:dyDescent="0.2">
      <c r="A28" s="356"/>
      <c r="B28" s="175" t="s">
        <v>235</v>
      </c>
      <c r="C28" s="175" t="s">
        <v>139</v>
      </c>
      <c r="D28" s="175" t="s">
        <v>235</v>
      </c>
      <c r="E28" s="175" t="s">
        <v>139</v>
      </c>
      <c r="F28" s="175" t="s">
        <v>235</v>
      </c>
      <c r="G28" s="175" t="s">
        <v>139</v>
      </c>
      <c r="H28" s="175" t="s">
        <v>235</v>
      </c>
      <c r="I28" s="138" t="s">
        <v>139</v>
      </c>
      <c r="J28" s="134"/>
      <c r="K28" s="1"/>
      <c r="L28" s="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ht="15.75" customHeight="1" x14ac:dyDescent="0.2">
      <c r="A29" s="175">
        <v>0.75</v>
      </c>
      <c r="B29" s="176">
        <v>7</v>
      </c>
      <c r="C29" s="177"/>
      <c r="D29" s="175">
        <v>8.1999999999999993</v>
      </c>
      <c r="E29" s="177"/>
      <c r="F29" s="175">
        <v>10.6</v>
      </c>
      <c r="G29" s="177"/>
      <c r="H29" s="175">
        <v>17</v>
      </c>
      <c r="I29" s="189"/>
      <c r="J29" s="190"/>
      <c r="K29" s="1"/>
      <c r="L29" s="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ht="15.75" customHeight="1" x14ac:dyDescent="0.2">
      <c r="A30" s="176">
        <v>1.5</v>
      </c>
      <c r="B30" s="176">
        <v>11</v>
      </c>
      <c r="C30" s="177"/>
      <c r="D30" s="175">
        <v>13.1</v>
      </c>
      <c r="E30" s="177"/>
      <c r="F30" s="175">
        <v>17.3</v>
      </c>
      <c r="G30" s="177"/>
      <c r="H30" s="175"/>
      <c r="I30" s="189"/>
      <c r="J30" s="191"/>
      <c r="K30" s="1"/>
      <c r="L30" s="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</row>
    <row r="31" spans="1:26" ht="15.75" customHeight="1" x14ac:dyDescent="0.2">
      <c r="A31" s="183">
        <v>3</v>
      </c>
      <c r="B31" s="183">
        <v>21</v>
      </c>
      <c r="C31" s="184"/>
      <c r="D31" s="192">
        <v>24.3</v>
      </c>
      <c r="E31" s="184"/>
      <c r="F31" s="192">
        <v>30.9</v>
      </c>
      <c r="G31" s="184"/>
      <c r="H31" s="192">
        <v>37.5</v>
      </c>
      <c r="I31" s="193"/>
      <c r="J31" s="190"/>
      <c r="K31" s="1"/>
      <c r="L31" s="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</row>
    <row r="32" spans="1:26" ht="15.75" customHeight="1" x14ac:dyDescent="0.2">
      <c r="A32" s="176">
        <v>6</v>
      </c>
      <c r="B32" s="176">
        <v>31</v>
      </c>
      <c r="C32" s="177"/>
      <c r="D32" s="175">
        <v>37.6</v>
      </c>
      <c r="E32" s="177"/>
      <c r="F32" s="175">
        <v>50.8</v>
      </c>
      <c r="G32" s="177"/>
      <c r="H32" s="175">
        <v>64</v>
      </c>
      <c r="I32" s="189"/>
      <c r="J32" s="191"/>
      <c r="K32" s="1"/>
      <c r="L32" s="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</row>
    <row r="33" spans="1:26" ht="15.75" customHeight="1" x14ac:dyDescent="0.2">
      <c r="A33" s="176">
        <v>9</v>
      </c>
      <c r="B33" s="194"/>
      <c r="C33" s="177"/>
      <c r="D33" s="139"/>
      <c r="E33" s="177"/>
      <c r="F33" s="175"/>
      <c r="G33" s="177"/>
      <c r="H33" s="175"/>
      <c r="I33" s="195"/>
      <c r="J33" s="190"/>
      <c r="K33" s="1"/>
      <c r="L33" s="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</row>
    <row r="34" spans="1:26" ht="15.75" customHeight="1" x14ac:dyDescent="0.2">
      <c r="A34" s="181"/>
      <c r="B34" s="181"/>
      <c r="C34" s="181"/>
      <c r="D34" s="181"/>
      <c r="E34" s="181"/>
      <c r="F34" s="181"/>
      <c r="G34" s="181"/>
      <c r="H34" s="181"/>
      <c r="I34" s="181"/>
      <c r="J34" s="182"/>
      <c r="K34" s="1"/>
      <c r="L34" s="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</row>
    <row r="35" spans="1:26" ht="15.75" customHeight="1" x14ac:dyDescent="0.2">
      <c r="A35" s="355" t="s">
        <v>240</v>
      </c>
      <c r="B35" s="355"/>
      <c r="C35" s="355"/>
      <c r="D35" s="355"/>
      <c r="E35" s="355"/>
      <c r="F35" s="355"/>
      <c r="G35" s="355"/>
      <c r="H35" s="355"/>
      <c r="I35" s="355"/>
      <c r="J35" s="355"/>
      <c r="K35" s="1"/>
      <c r="L35" s="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</row>
    <row r="36" spans="1:26" ht="15.75" customHeight="1" x14ac:dyDescent="0.2">
      <c r="A36" s="356" t="s">
        <v>241</v>
      </c>
      <c r="B36" s="356"/>
      <c r="C36" s="356"/>
      <c r="D36" s="331" t="s">
        <v>242</v>
      </c>
      <c r="E36" s="331"/>
      <c r="F36" s="331"/>
      <c r="G36" s="356" t="s">
        <v>243</v>
      </c>
      <c r="H36" s="356"/>
      <c r="I36" s="356"/>
      <c r="J36" s="356"/>
      <c r="K36" s="1"/>
      <c r="L36" s="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</row>
    <row r="37" spans="1:26" ht="15.75" customHeight="1" x14ac:dyDescent="0.2">
      <c r="A37" s="356">
        <v>0.5</v>
      </c>
      <c r="B37" s="356"/>
      <c r="C37" s="356"/>
      <c r="D37" s="353">
        <v>14</v>
      </c>
      <c r="E37" s="353"/>
      <c r="F37" s="353"/>
      <c r="G37" s="354"/>
      <c r="H37" s="354"/>
      <c r="I37" s="354"/>
      <c r="J37" s="354"/>
      <c r="K37" s="1"/>
      <c r="L37" s="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</row>
    <row r="38" spans="1:26" ht="15.75" customHeight="1" x14ac:dyDescent="0.2">
      <c r="A38" s="352">
        <v>1</v>
      </c>
      <c r="B38" s="352"/>
      <c r="C38" s="352"/>
      <c r="D38" s="353">
        <v>19</v>
      </c>
      <c r="E38" s="353"/>
      <c r="F38" s="353"/>
      <c r="G38" s="354"/>
      <c r="H38" s="354"/>
      <c r="I38" s="354"/>
      <c r="J38" s="354"/>
      <c r="K38" s="1"/>
      <c r="L38" s="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</row>
    <row r="39" spans="1:26" ht="15.75" customHeight="1" x14ac:dyDescent="0.2">
      <c r="A39" s="352">
        <v>2</v>
      </c>
      <c r="B39" s="352"/>
      <c r="C39" s="352"/>
      <c r="D39" s="353">
        <v>29</v>
      </c>
      <c r="E39" s="353"/>
      <c r="F39" s="353"/>
      <c r="G39" s="354"/>
      <c r="H39" s="354"/>
      <c r="I39" s="354"/>
      <c r="J39" s="354"/>
      <c r="K39" s="1"/>
      <c r="L39" s="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</row>
    <row r="40" spans="1:26" ht="15.75" customHeight="1" x14ac:dyDescent="0.2">
      <c r="A40" s="352">
        <v>3</v>
      </c>
      <c r="B40" s="352"/>
      <c r="C40" s="352"/>
      <c r="D40" s="353">
        <v>40</v>
      </c>
      <c r="E40" s="353"/>
      <c r="F40" s="353"/>
      <c r="G40" s="354"/>
      <c r="H40" s="354"/>
      <c r="I40" s="354"/>
      <c r="J40" s="354"/>
      <c r="K40" s="1"/>
      <c r="L40" s="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</row>
    <row r="41" spans="1:26" ht="15.75" customHeight="1" x14ac:dyDescent="0.2">
      <c r="A41" s="352">
        <v>5</v>
      </c>
      <c r="B41" s="352"/>
      <c r="C41" s="352"/>
      <c r="D41" s="353">
        <v>65</v>
      </c>
      <c r="E41" s="353"/>
      <c r="F41" s="353"/>
      <c r="G41" s="354"/>
      <c r="H41" s="354"/>
      <c r="I41" s="354"/>
      <c r="J41" s="354"/>
      <c r="K41" s="1"/>
      <c r="L41" s="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</row>
    <row r="42" spans="1:26" ht="15.75" customHeight="1" x14ac:dyDescent="0.2">
      <c r="A42" s="352">
        <v>10</v>
      </c>
      <c r="B42" s="352"/>
      <c r="C42" s="352"/>
      <c r="D42" s="353">
        <v>103</v>
      </c>
      <c r="E42" s="353"/>
      <c r="F42" s="353"/>
      <c r="G42" s="354"/>
      <c r="H42" s="354"/>
      <c r="I42" s="354"/>
      <c r="J42" s="354"/>
      <c r="K42" s="196"/>
      <c r="L42" s="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26" ht="15.75" customHeight="1" x14ac:dyDescent="0.2">
      <c r="A43" s="352">
        <v>20</v>
      </c>
      <c r="B43" s="352"/>
      <c r="C43" s="352"/>
      <c r="D43" s="352"/>
      <c r="E43" s="352"/>
      <c r="F43" s="352"/>
      <c r="G43" s="354"/>
      <c r="H43" s="354"/>
      <c r="I43" s="354"/>
      <c r="J43" s="354"/>
      <c r="K43" s="196"/>
      <c r="L43" s="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</row>
  </sheetData>
  <mergeCells count="61">
    <mergeCell ref="A1:J1"/>
    <mergeCell ref="A2:J2"/>
    <mergeCell ref="A4:J4"/>
    <mergeCell ref="A5:A6"/>
    <mergeCell ref="B5:C5"/>
    <mergeCell ref="D5:E5"/>
    <mergeCell ref="F5:G5"/>
    <mergeCell ref="H5:J5"/>
    <mergeCell ref="I6:J6"/>
    <mergeCell ref="I7:J7"/>
    <mergeCell ref="I8:J8"/>
    <mergeCell ref="I9:J9"/>
    <mergeCell ref="I10:J10"/>
    <mergeCell ref="I11:J11"/>
    <mergeCell ref="I12:J12"/>
    <mergeCell ref="I13:J13"/>
    <mergeCell ref="A15:J15"/>
    <mergeCell ref="A16:A17"/>
    <mergeCell ref="B16:C16"/>
    <mergeCell ref="D16:E16"/>
    <mergeCell ref="F16:G16"/>
    <mergeCell ref="H16:J16"/>
    <mergeCell ref="I17:J17"/>
    <mergeCell ref="I18:J18"/>
    <mergeCell ref="I19:J19"/>
    <mergeCell ref="I20:J20"/>
    <mergeCell ref="I21:J21"/>
    <mergeCell ref="I22:J22"/>
    <mergeCell ref="I23:J23"/>
    <mergeCell ref="I24:J24"/>
    <mergeCell ref="A26:J26"/>
    <mergeCell ref="A27:A28"/>
    <mergeCell ref="B27:C27"/>
    <mergeCell ref="D27:E27"/>
    <mergeCell ref="F27:G27"/>
    <mergeCell ref="H27:I27"/>
    <mergeCell ref="A35:J35"/>
    <mergeCell ref="A36:C36"/>
    <mergeCell ref="D36:F36"/>
    <mergeCell ref="G36:J36"/>
    <mergeCell ref="A37:C37"/>
    <mergeCell ref="D37:F37"/>
    <mergeCell ref="G37:J37"/>
    <mergeCell ref="A38:C38"/>
    <mergeCell ref="D38:F38"/>
    <mergeCell ref="G38:J38"/>
    <mergeCell ref="A39:C39"/>
    <mergeCell ref="D39:F39"/>
    <mergeCell ref="G39:J39"/>
    <mergeCell ref="A40:C40"/>
    <mergeCell ref="D40:F40"/>
    <mergeCell ref="G40:J40"/>
    <mergeCell ref="A41:C41"/>
    <mergeCell ref="D41:F41"/>
    <mergeCell ref="G41:J41"/>
    <mergeCell ref="A42:C42"/>
    <mergeCell ref="D42:F42"/>
    <mergeCell ref="G42:J42"/>
    <mergeCell ref="A43:C43"/>
    <mergeCell ref="D43:F43"/>
    <mergeCell ref="G43:J4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8576"/>
  <sheetViews>
    <sheetView tabSelected="1" topLeftCell="C104" zoomScaleNormal="100" workbookViewId="0">
      <selection activeCell="E113" sqref="E113"/>
    </sheetView>
  </sheetViews>
  <sheetFormatPr defaultRowHeight="15" x14ac:dyDescent="0.2"/>
  <cols>
    <col min="1" max="1" width="8.5703125" style="197" customWidth="1"/>
    <col min="2" max="2" width="51.85546875" style="198" customWidth="1"/>
    <col min="3" max="3" width="48.140625" style="199" customWidth="1"/>
    <col min="4" max="4" width="23" style="199" customWidth="1"/>
    <col min="5" max="5" width="21.5703125" style="199" customWidth="1"/>
    <col min="6" max="15" width="9.140625" style="200" customWidth="1"/>
    <col min="16" max="1025" width="17.28515625" style="200" customWidth="1"/>
  </cols>
  <sheetData>
    <row r="1" spans="1:26" ht="35.25" customHeight="1" x14ac:dyDescent="0.2">
      <c r="A1" s="334" t="s">
        <v>90</v>
      </c>
      <c r="B1" s="334"/>
      <c r="C1" s="334"/>
      <c r="D1" s="334"/>
      <c r="E1" s="334"/>
      <c r="F1" s="201"/>
      <c r="G1" s="202"/>
      <c r="H1" s="202"/>
      <c r="I1" s="202"/>
      <c r="J1" s="202"/>
    </row>
    <row r="2" spans="1:26" ht="27.75" customHeight="1" x14ac:dyDescent="0.2">
      <c r="A2" s="364" t="s">
        <v>244</v>
      </c>
      <c r="B2" s="364"/>
      <c r="C2" s="364"/>
      <c r="D2" s="364"/>
      <c r="E2" s="364"/>
      <c r="F2" s="201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</row>
    <row r="3" spans="1:26" ht="21" customHeight="1" x14ac:dyDescent="0.2">
      <c r="A3" s="205" t="s">
        <v>245</v>
      </c>
      <c r="B3" s="206" t="s">
        <v>246</v>
      </c>
      <c r="C3" s="205" t="s">
        <v>247</v>
      </c>
      <c r="D3" s="205" t="s">
        <v>248</v>
      </c>
      <c r="E3" s="205" t="s">
        <v>249</v>
      </c>
      <c r="F3" s="201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</row>
    <row r="4" spans="1:26" ht="33" customHeight="1" x14ac:dyDescent="0.2">
      <c r="A4" s="207">
        <v>1</v>
      </c>
      <c r="B4" s="208" t="str">
        <f>HYPERLINK("http://tali.ru/catalog/zapchasti/komtel.html","Комплект тележек (приводная + холостая) — старого типа")</f>
        <v>Комплект тележек (приводная + холостая) — старого типа</v>
      </c>
      <c r="C4" s="209" t="s">
        <v>250</v>
      </c>
      <c r="D4" s="210">
        <v>100</v>
      </c>
      <c r="E4" s="211">
        <v>55655</v>
      </c>
      <c r="F4" s="201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</row>
    <row r="5" spans="1:26" ht="21" customHeight="1" x14ac:dyDescent="0.2">
      <c r="A5" s="207">
        <v>2</v>
      </c>
      <c r="B5" s="212" t="str">
        <f>HYPERLINK("http://tali.ru/catalog/zapchasti/tel_priv.html","Телега шарнирная приводная")</f>
        <v>Телега шарнирная приводная</v>
      </c>
      <c r="C5" s="213" t="s">
        <v>251</v>
      </c>
      <c r="D5" s="214">
        <v>80</v>
      </c>
      <c r="E5" s="215">
        <v>50595</v>
      </c>
      <c r="F5" s="201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</row>
    <row r="6" spans="1:26" ht="21" customHeight="1" x14ac:dyDescent="0.2">
      <c r="A6" s="207">
        <v>3</v>
      </c>
      <c r="B6" s="216" t="s">
        <v>252</v>
      </c>
      <c r="C6" s="217" t="s">
        <v>251</v>
      </c>
      <c r="D6" s="218">
        <v>74</v>
      </c>
      <c r="E6" s="213" t="s">
        <v>16</v>
      </c>
      <c r="F6" s="201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spans="1:26" ht="30.75" customHeight="1" x14ac:dyDescent="0.2">
      <c r="A7" s="207">
        <v>4</v>
      </c>
      <c r="B7" s="219" t="s">
        <v>253</v>
      </c>
      <c r="C7" s="213" t="s">
        <v>254</v>
      </c>
      <c r="D7" s="214">
        <v>0.5</v>
      </c>
      <c r="E7" s="213">
        <v>966</v>
      </c>
      <c r="F7" s="201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</row>
    <row r="8" spans="1:26" ht="21" customHeight="1" x14ac:dyDescent="0.2">
      <c r="A8" s="207">
        <v>5</v>
      </c>
      <c r="B8" s="216" t="s">
        <v>255</v>
      </c>
      <c r="C8" s="213" t="s">
        <v>256</v>
      </c>
      <c r="D8" s="214">
        <v>2</v>
      </c>
      <c r="E8" s="215">
        <v>5492</v>
      </c>
      <c r="F8" s="201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</row>
    <row r="9" spans="1:26" ht="21" customHeight="1" x14ac:dyDescent="0.2">
      <c r="A9" s="207">
        <v>6</v>
      </c>
      <c r="B9" s="216" t="s">
        <v>255</v>
      </c>
      <c r="C9" s="213" t="s">
        <v>257</v>
      </c>
      <c r="D9" s="214">
        <v>0.3</v>
      </c>
      <c r="E9" s="215">
        <v>2340</v>
      </c>
      <c r="F9" s="201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</row>
    <row r="10" spans="1:26" ht="21" customHeight="1" x14ac:dyDescent="0.2">
      <c r="A10" s="207">
        <v>7</v>
      </c>
      <c r="B10" s="212" t="str">
        <f>HYPERLINK("http://tali.ru/catalog/zapchasti/kat-priv.html","Каток приводной")</f>
        <v>Каток приводной</v>
      </c>
      <c r="C10" s="213" t="s">
        <v>258</v>
      </c>
      <c r="D10" s="218">
        <v>5</v>
      </c>
      <c r="E10" s="220">
        <v>8655</v>
      </c>
      <c r="F10" s="201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</row>
    <row r="11" spans="1:26" ht="21" customHeight="1" x14ac:dyDescent="0.2">
      <c r="A11" s="207">
        <v>8</v>
      </c>
      <c r="B11" s="212" t="str">
        <f>HYPERLINK("http://tali.ru/catalog/zapchasti/shest102_84.html","Шестерня")</f>
        <v>Шестерня</v>
      </c>
      <c r="C11" s="213" t="s">
        <v>259</v>
      </c>
      <c r="D11" s="214">
        <v>0.3</v>
      </c>
      <c r="E11" s="215">
        <v>2340</v>
      </c>
      <c r="F11" s="201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</row>
    <row r="12" spans="1:26" ht="30.75" customHeight="1" x14ac:dyDescent="0.2">
      <c r="A12" s="207">
        <v>9</v>
      </c>
      <c r="B12" s="212" t="str">
        <f>HYPERLINK("http://tali.ru/catalog/zapchasti/det-koleso3.html","Шестерня сдвоенная (V передвижения 32 м/мин)")</f>
        <v>Шестерня сдвоенная (V передвижения 32 м/мин)</v>
      </c>
      <c r="C12" s="213" t="s">
        <v>260</v>
      </c>
      <c r="D12" s="218">
        <v>0.5</v>
      </c>
      <c r="E12" s="220">
        <v>2746</v>
      </c>
      <c r="F12" s="201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</row>
    <row r="13" spans="1:26" ht="30.75" customHeight="1" x14ac:dyDescent="0.2">
      <c r="A13" s="207">
        <v>10</v>
      </c>
      <c r="B13" s="212" t="str">
        <f>HYPERLINK("http://tali.ru/catalog/zapchasti/det-koleso5.html","Шестерня сдвоенная (V передвижения 20 м/мин)")</f>
        <v>Шестерня сдвоенная (V передвижения 20 м/мин)</v>
      </c>
      <c r="C13" s="217" t="s">
        <v>261</v>
      </c>
      <c r="D13" s="218">
        <v>0.6</v>
      </c>
      <c r="E13" s="220">
        <v>2746</v>
      </c>
      <c r="F13" s="201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</row>
    <row r="14" spans="1:26" ht="21" customHeight="1" x14ac:dyDescent="0.2">
      <c r="A14" s="207">
        <v>11</v>
      </c>
      <c r="B14" s="212" t="str">
        <f>HYPERLINK("http://tali.ru/catalog/zapchasti/sesterny102-46A.html","Шестерня (V передвижения 20 м/мин)")</f>
        <v>Шестерня (V передвижения 20 м/мин)</v>
      </c>
      <c r="C14" s="213" t="s">
        <v>262</v>
      </c>
      <c r="D14" s="214">
        <v>0.2</v>
      </c>
      <c r="E14" s="215">
        <v>1475</v>
      </c>
      <c r="F14" s="201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</row>
    <row r="15" spans="1:26" ht="21" customHeight="1" x14ac:dyDescent="0.2">
      <c r="A15" s="207">
        <v>12</v>
      </c>
      <c r="B15" s="216" t="s">
        <v>263</v>
      </c>
      <c r="C15" s="213" t="s">
        <v>264</v>
      </c>
      <c r="D15" s="214">
        <v>0.3</v>
      </c>
      <c r="E15" s="213">
        <v>610</v>
      </c>
      <c r="F15" s="201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</row>
    <row r="16" spans="1:26" ht="21" customHeight="1" x14ac:dyDescent="0.2">
      <c r="A16" s="207">
        <v>13</v>
      </c>
      <c r="B16" s="212" t="str">
        <f>HYPERLINK("http://tali.ru/catalog/zapchasti/sesterny102c-46.html","Шестерня (V передвижения 32 м/мин)")</f>
        <v>Шестерня (V передвижения 32 м/мин)</v>
      </c>
      <c r="C16" s="213" t="s">
        <v>265</v>
      </c>
      <c r="D16" s="218">
        <v>0.2</v>
      </c>
      <c r="E16" s="220">
        <v>1475</v>
      </c>
      <c r="F16" s="201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</row>
    <row r="17" spans="1:26" ht="21" customHeight="1" x14ac:dyDescent="0.2">
      <c r="A17" s="207">
        <v>14</v>
      </c>
      <c r="B17" s="212" t="str">
        <f>HYPERLINK("http://tali.ru/catalog/zapchasti/tel_nepriv.html","Телега шарнирная непиводная")</f>
        <v>Телега шарнирная непиводная</v>
      </c>
      <c r="C17" s="213" t="s">
        <v>266</v>
      </c>
      <c r="D17" s="214">
        <v>20</v>
      </c>
      <c r="E17" s="215">
        <v>7120</v>
      </c>
      <c r="F17" s="201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</row>
    <row r="18" spans="1:26" ht="21" customHeight="1" x14ac:dyDescent="0.2">
      <c r="A18" s="361">
        <v>15</v>
      </c>
      <c r="B18" s="366" t="str">
        <f>HYPERLINK("http://tali.ru/catalog/zapchasti/det-katok.html","Каток неприводной")</f>
        <v>Каток неприводной</v>
      </c>
      <c r="C18" s="213" t="s">
        <v>267</v>
      </c>
      <c r="D18" s="367">
        <v>4</v>
      </c>
      <c r="E18" s="368">
        <v>3844</v>
      </c>
      <c r="F18" s="201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</row>
    <row r="19" spans="1:26" ht="21" customHeight="1" x14ac:dyDescent="0.2">
      <c r="A19" s="361"/>
      <c r="B19" s="366"/>
      <c r="C19" s="213" t="s">
        <v>268</v>
      </c>
      <c r="D19" s="367"/>
      <c r="E19" s="368"/>
      <c r="F19" s="201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</row>
    <row r="20" spans="1:26" ht="21" customHeight="1" x14ac:dyDescent="0.2">
      <c r="A20" s="207">
        <v>16</v>
      </c>
      <c r="B20" s="212" t="str">
        <f>HYPERLINK("http://tali.ru/catalog/zapchasti/tshp-2.html","Телега шарнирная приводная для тали г/п 2 т")</f>
        <v>Телега шарнирная приводная для тали г/п 2 т</v>
      </c>
      <c r="C20" s="213" t="s">
        <v>269</v>
      </c>
      <c r="D20" s="214">
        <v>15</v>
      </c>
      <c r="E20" s="215">
        <v>25944</v>
      </c>
      <c r="F20" s="201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</row>
    <row r="21" spans="1:26" ht="30.75" customHeight="1" x14ac:dyDescent="0.2">
      <c r="A21" s="207">
        <v>17</v>
      </c>
      <c r="B21" s="212" t="str">
        <f>HYPERLINK("http://tali.ru/catalog/zapchasti/tshn-2","Телега шарнирная неприводная для тали г/п 2 т")</f>
        <v>Телега шарнирная неприводная для тали г/п 2 т</v>
      </c>
      <c r="C21" s="217" t="s">
        <v>270</v>
      </c>
      <c r="D21" s="218">
        <v>10</v>
      </c>
      <c r="E21" s="220">
        <v>14053</v>
      </c>
      <c r="F21" s="201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</row>
    <row r="22" spans="1:26" ht="30" customHeight="1" x14ac:dyDescent="0.2">
      <c r="A22" s="207">
        <v>18</v>
      </c>
      <c r="B22" s="212" t="str">
        <f>HYPERLINK("http://tali.ru/catalog/zapchasti/tshn-1","Телега шарнирная неприводная для тали г/п 1 т")</f>
        <v>Телега шарнирная неприводная для тали г/п 1 т</v>
      </c>
      <c r="C22" s="213" t="s">
        <v>105</v>
      </c>
      <c r="D22" s="214">
        <v>80</v>
      </c>
      <c r="E22" s="215">
        <v>40983</v>
      </c>
      <c r="F22" s="201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</row>
    <row r="23" spans="1:26" ht="21" customHeight="1" x14ac:dyDescent="0.2">
      <c r="A23" s="207">
        <v>19</v>
      </c>
      <c r="B23" s="212" t="str">
        <f>HYPERLINK("http://tali.ru/catalog/zapchasti/tel_b.html","Телега болгарского типа от 1 до 10 т")</f>
        <v>Телега болгарского типа от 1 до 10 т</v>
      </c>
      <c r="C23" s="221" t="s">
        <v>105</v>
      </c>
      <c r="D23" s="222">
        <v>80</v>
      </c>
      <c r="E23" s="223">
        <v>32200</v>
      </c>
      <c r="F23" s="201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</row>
    <row r="24" spans="1:26" ht="21" customHeight="1" x14ac:dyDescent="0.2">
      <c r="A24" s="224"/>
      <c r="B24" s="225"/>
      <c r="C24" s="226"/>
      <c r="D24" s="226"/>
      <c r="E24" s="214"/>
      <c r="F24" s="201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</row>
    <row r="25" spans="1:26" ht="21" customHeight="1" x14ac:dyDescent="0.2">
      <c r="A25" s="363" t="s">
        <v>271</v>
      </c>
      <c r="B25" s="363"/>
      <c r="C25" s="363"/>
      <c r="D25" s="363"/>
      <c r="E25" s="363"/>
      <c r="F25" s="201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</row>
    <row r="26" spans="1:26" ht="21" customHeight="1" x14ac:dyDescent="0.2">
      <c r="A26" s="205" t="s">
        <v>245</v>
      </c>
      <c r="B26" s="206" t="s">
        <v>246</v>
      </c>
      <c r="C26" s="205" t="s">
        <v>247</v>
      </c>
      <c r="D26" s="205" t="s">
        <v>248</v>
      </c>
      <c r="E26" s="205" t="s">
        <v>249</v>
      </c>
      <c r="F26" s="201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</row>
    <row r="27" spans="1:26" ht="21" customHeight="1" x14ac:dyDescent="0.2">
      <c r="A27" s="207">
        <v>20</v>
      </c>
      <c r="B27" s="212" t="str">
        <f>HYPERLINK("http://tali.ru/catalog/zapchasti/reduktor_podiyoma.html","Редуктор подъема")</f>
        <v>Редуктор подъема</v>
      </c>
      <c r="C27" s="209" t="s">
        <v>272</v>
      </c>
      <c r="D27" s="209">
        <v>130</v>
      </c>
      <c r="E27" s="227">
        <v>50350</v>
      </c>
      <c r="F27" s="201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</row>
    <row r="28" spans="1:26" ht="21" customHeight="1" x14ac:dyDescent="0.2">
      <c r="A28" s="207">
        <v>21</v>
      </c>
      <c r="B28" s="219" t="s">
        <v>273</v>
      </c>
      <c r="C28" s="213" t="s">
        <v>274</v>
      </c>
      <c r="D28" s="213" t="s">
        <v>105</v>
      </c>
      <c r="E28" s="227">
        <v>26288</v>
      </c>
      <c r="F28" s="201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</row>
    <row r="29" spans="1:26" ht="21" customHeight="1" x14ac:dyDescent="0.2">
      <c r="A29" s="207">
        <v>22</v>
      </c>
      <c r="B29" s="216" t="s">
        <v>275</v>
      </c>
      <c r="C29" s="213" t="s">
        <v>276</v>
      </c>
      <c r="D29" s="213" t="s">
        <v>105</v>
      </c>
      <c r="E29" s="227">
        <v>10120</v>
      </c>
      <c r="F29" s="201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</row>
    <row r="30" spans="1:26" ht="21" customHeight="1" x14ac:dyDescent="0.2">
      <c r="A30" s="207">
        <v>23</v>
      </c>
      <c r="B30" s="216" t="s">
        <v>277</v>
      </c>
      <c r="C30" s="213" t="s">
        <v>278</v>
      </c>
      <c r="D30" s="213">
        <v>5</v>
      </c>
      <c r="E30" s="227">
        <v>6095</v>
      </c>
      <c r="F30" s="201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</row>
    <row r="31" spans="1:26" ht="21" customHeight="1" x14ac:dyDescent="0.2">
      <c r="A31" s="207">
        <v>24</v>
      </c>
      <c r="B31" s="216" t="s">
        <v>279</v>
      </c>
      <c r="C31" s="213" t="s">
        <v>280</v>
      </c>
      <c r="D31" s="213">
        <v>5</v>
      </c>
      <c r="E31" s="227">
        <v>5595</v>
      </c>
      <c r="F31" s="201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</row>
    <row r="32" spans="1:26" ht="21" customHeight="1" x14ac:dyDescent="0.2">
      <c r="A32" s="207">
        <v>25</v>
      </c>
      <c r="B32" s="216" t="s">
        <v>281</v>
      </c>
      <c r="C32" s="213" t="s">
        <v>282</v>
      </c>
      <c r="D32" s="213">
        <v>2.5</v>
      </c>
      <c r="E32" s="227">
        <v>2746</v>
      </c>
      <c r="F32" s="201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</row>
    <row r="33" spans="1:26" ht="21" customHeight="1" x14ac:dyDescent="0.2">
      <c r="A33" s="207">
        <v>26</v>
      </c>
      <c r="B33" s="212" t="str">
        <f>HYPERLINK("http://tali.ru/catalog/zapchasti/det-obkladka.html","Обкладка (феррадо на колодочный тормоз)")</f>
        <v>Обкладка (феррадо на колодочный тормоз)</v>
      </c>
      <c r="C33" s="213" t="s">
        <v>283</v>
      </c>
      <c r="D33" s="213">
        <v>0.1</v>
      </c>
      <c r="E33" s="228">
        <v>346</v>
      </c>
      <c r="F33" s="201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</row>
    <row r="34" spans="1:26" ht="21" customHeight="1" x14ac:dyDescent="0.2">
      <c r="A34" s="207">
        <v>27</v>
      </c>
      <c r="B34" s="216" t="s">
        <v>284</v>
      </c>
      <c r="C34" s="213" t="s">
        <v>285</v>
      </c>
      <c r="D34" s="213">
        <v>1.5</v>
      </c>
      <c r="E34" s="227">
        <v>1627</v>
      </c>
      <c r="F34" s="201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</row>
    <row r="35" spans="1:26" ht="21" customHeight="1" x14ac:dyDescent="0.2">
      <c r="A35" s="207">
        <v>28</v>
      </c>
      <c r="B35" s="216" t="s">
        <v>286</v>
      </c>
      <c r="C35" s="213" t="s">
        <v>287</v>
      </c>
      <c r="D35" s="213">
        <v>0.1</v>
      </c>
      <c r="E35" s="228">
        <v>203</v>
      </c>
      <c r="F35" s="201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</row>
    <row r="36" spans="1:26" ht="21" customHeight="1" x14ac:dyDescent="0.2">
      <c r="A36" s="207">
        <v>29</v>
      </c>
      <c r="B36" s="216" t="s">
        <v>288</v>
      </c>
      <c r="C36" s="213" t="s">
        <v>289</v>
      </c>
      <c r="D36" s="213">
        <v>0.1</v>
      </c>
      <c r="E36" s="228">
        <v>305</v>
      </c>
      <c r="F36" s="201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</row>
    <row r="37" spans="1:26" ht="21" customHeight="1" x14ac:dyDescent="0.2">
      <c r="A37" s="207">
        <v>30</v>
      </c>
      <c r="B37" s="212" t="str">
        <f>HYPERLINK("http://tali.ru/catalog/zapchasti/det-val2.html","Вал-шестерня")</f>
        <v>Вал-шестерня</v>
      </c>
      <c r="C37" s="213" t="s">
        <v>290</v>
      </c>
      <c r="D37" s="213">
        <v>1.5</v>
      </c>
      <c r="E37" s="227">
        <v>4322</v>
      </c>
      <c r="F37" s="201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</row>
    <row r="38" spans="1:26" ht="21" customHeight="1" x14ac:dyDescent="0.2">
      <c r="A38" s="207">
        <v>31</v>
      </c>
      <c r="B38" s="216" t="s">
        <v>291</v>
      </c>
      <c r="C38" s="213" t="s">
        <v>292</v>
      </c>
      <c r="D38" s="213">
        <v>3</v>
      </c>
      <c r="E38" s="227">
        <v>2898</v>
      </c>
      <c r="F38" s="201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</row>
    <row r="39" spans="1:26" ht="21" customHeight="1" x14ac:dyDescent="0.2">
      <c r="A39" s="207">
        <v>32</v>
      </c>
      <c r="B39" s="212" t="str">
        <f>HYPERLINK("http://tali.ru/catalog/zapchasti/prusina.html","Пружина")</f>
        <v>Пружина</v>
      </c>
      <c r="C39" s="213" t="s">
        <v>293</v>
      </c>
      <c r="D39" s="213">
        <v>0.1</v>
      </c>
      <c r="E39" s="228">
        <v>203</v>
      </c>
      <c r="F39" s="201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</row>
    <row r="40" spans="1:26" ht="21" customHeight="1" x14ac:dyDescent="0.2">
      <c r="A40" s="207">
        <v>33</v>
      </c>
      <c r="B40" s="212" t="str">
        <f>HYPERLINK("http://tali.ru/catalog/zapchasti/det-koleso1.html","Колесо зубчатое (зубьев 83)")</f>
        <v>Колесо зубчатое (зубьев 83)</v>
      </c>
      <c r="C40" s="213" t="s">
        <v>294</v>
      </c>
      <c r="D40" s="213">
        <v>15</v>
      </c>
      <c r="E40" s="227">
        <v>18224</v>
      </c>
      <c r="F40" s="201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</row>
    <row r="41" spans="1:26" ht="21" customHeight="1" x14ac:dyDescent="0.2">
      <c r="A41" s="207">
        <v>34</v>
      </c>
      <c r="B41" s="216" t="s">
        <v>295</v>
      </c>
      <c r="C41" s="213" t="s">
        <v>296</v>
      </c>
      <c r="D41" s="213">
        <v>0.5</v>
      </c>
      <c r="E41" s="227">
        <v>1475</v>
      </c>
      <c r="F41" s="201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</row>
    <row r="42" spans="1:26" ht="21" customHeight="1" x14ac:dyDescent="0.2">
      <c r="A42" s="207">
        <v>35</v>
      </c>
      <c r="B42" s="212" t="str">
        <f>HYPERLINK("http://tali.ru/catalog/zapchasti/gruz_tormoz.html","Грузоупорный тормоз")</f>
        <v>Грузоупорный тормоз</v>
      </c>
      <c r="C42" s="213" t="s">
        <v>297</v>
      </c>
      <c r="D42" s="213">
        <v>25</v>
      </c>
      <c r="E42" s="227">
        <v>30203</v>
      </c>
      <c r="F42" s="201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</row>
    <row r="43" spans="1:26" ht="21" customHeight="1" x14ac:dyDescent="0.2">
      <c r="A43" s="207">
        <v>36</v>
      </c>
      <c r="B43" s="212" t="str">
        <f>HYPERLINK("http://tali.ru/catalog/zapchasti/det-sobachka.html","Собачка")</f>
        <v>Собачка</v>
      </c>
      <c r="C43" s="213" t="s">
        <v>298</v>
      </c>
      <c r="D43" s="213">
        <v>1</v>
      </c>
      <c r="E43" s="227">
        <v>2595</v>
      </c>
      <c r="F43" s="201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</row>
    <row r="44" spans="1:26" ht="21" customHeight="1" x14ac:dyDescent="0.2">
      <c r="A44" s="207">
        <v>37</v>
      </c>
      <c r="B44" s="216" t="s">
        <v>299</v>
      </c>
      <c r="C44" s="213" t="s">
        <v>300</v>
      </c>
      <c r="D44" s="213">
        <v>0.1</v>
      </c>
      <c r="E44" s="228">
        <v>203</v>
      </c>
      <c r="F44" s="201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</row>
    <row r="45" spans="1:26" ht="21" customHeight="1" x14ac:dyDescent="0.2">
      <c r="A45" s="207">
        <v>38</v>
      </c>
      <c r="B45" s="216" t="s">
        <v>301</v>
      </c>
      <c r="C45" s="213" t="s">
        <v>302</v>
      </c>
      <c r="D45" s="213">
        <v>0.1</v>
      </c>
      <c r="E45" s="228">
        <v>305</v>
      </c>
      <c r="F45" s="201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</row>
    <row r="46" spans="1:26" ht="21" customHeight="1" x14ac:dyDescent="0.2">
      <c r="A46" s="207">
        <v>39</v>
      </c>
      <c r="B46" s="212" t="str">
        <f>HYPERLINK("http://tali.ru/catalog/zapchasti/det-val39.html","Вал-шестерня")</f>
        <v>Вал-шестерня</v>
      </c>
      <c r="C46" s="213" t="s">
        <v>303</v>
      </c>
      <c r="D46" s="213">
        <v>3.5</v>
      </c>
      <c r="E46" s="227">
        <v>5334</v>
      </c>
      <c r="F46" s="201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</row>
    <row r="47" spans="1:26" ht="21" customHeight="1" x14ac:dyDescent="0.2">
      <c r="A47" s="207">
        <v>40</v>
      </c>
      <c r="B47" s="216" t="s">
        <v>304</v>
      </c>
      <c r="C47" s="213" t="s">
        <v>305</v>
      </c>
      <c r="D47" s="213">
        <v>0.1</v>
      </c>
      <c r="E47" s="228">
        <v>997</v>
      </c>
      <c r="F47" s="201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</row>
    <row r="48" spans="1:26" ht="21" customHeight="1" x14ac:dyDescent="0.2">
      <c r="A48" s="207">
        <v>41</v>
      </c>
      <c r="B48" s="216" t="s">
        <v>306</v>
      </c>
      <c r="C48" s="213" t="s">
        <v>307</v>
      </c>
      <c r="D48" s="213">
        <v>0.1</v>
      </c>
      <c r="E48" s="228">
        <v>966</v>
      </c>
      <c r="F48" s="201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</row>
    <row r="49" spans="1:26" ht="21" customHeight="1" x14ac:dyDescent="0.2">
      <c r="A49" s="207">
        <v>42</v>
      </c>
      <c r="B49" s="216" t="s">
        <v>308</v>
      </c>
      <c r="C49" s="213" t="s">
        <v>309</v>
      </c>
      <c r="D49" s="213">
        <v>3</v>
      </c>
      <c r="E49" s="227">
        <v>6530</v>
      </c>
      <c r="F49" s="201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</row>
    <row r="50" spans="1:26" ht="21" customHeight="1" x14ac:dyDescent="0.2">
      <c r="A50" s="207">
        <v>43</v>
      </c>
      <c r="B50" s="216" t="s">
        <v>310</v>
      </c>
      <c r="C50" s="213" t="s">
        <v>311</v>
      </c>
      <c r="D50" s="213">
        <v>0.1</v>
      </c>
      <c r="E50" s="228">
        <v>305</v>
      </c>
      <c r="F50" s="201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</row>
    <row r="51" spans="1:26" ht="21" customHeight="1" x14ac:dyDescent="0.2">
      <c r="A51" s="207">
        <v>44</v>
      </c>
      <c r="B51" s="212" t="str">
        <f>HYPERLINK("http://tali.ru/catalog/zapchasti/hrapovoe_koleso.html","Храповое колесо")</f>
        <v>Храповое колесо</v>
      </c>
      <c r="C51" s="213" t="s">
        <v>312</v>
      </c>
      <c r="D51" s="213">
        <v>4</v>
      </c>
      <c r="E51" s="227">
        <v>4272</v>
      </c>
      <c r="F51" s="201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</row>
    <row r="52" spans="1:26" ht="21" customHeight="1" x14ac:dyDescent="0.2">
      <c r="A52" s="207">
        <v>45</v>
      </c>
      <c r="B52" s="216" t="s">
        <v>313</v>
      </c>
      <c r="C52" s="213" t="s">
        <v>314</v>
      </c>
      <c r="D52" s="213">
        <v>0.2</v>
      </c>
      <c r="E52" s="228">
        <v>346</v>
      </c>
      <c r="F52" s="201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</row>
    <row r="53" spans="1:26" ht="21" customHeight="1" x14ac:dyDescent="0.2">
      <c r="A53" s="207">
        <v>46</v>
      </c>
      <c r="B53" s="212" t="str">
        <f>HYPERLINK("http://tali.ru/catalog/zapchasti/det-koleso2.html","Колесо зубчатое")</f>
        <v>Колесо зубчатое</v>
      </c>
      <c r="C53" s="213" t="s">
        <v>315</v>
      </c>
      <c r="D53" s="213">
        <v>12</v>
      </c>
      <c r="E53" s="227">
        <v>10125</v>
      </c>
      <c r="F53" s="201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</row>
    <row r="54" spans="1:26" ht="21" customHeight="1" x14ac:dyDescent="0.2">
      <c r="A54" s="207">
        <v>47</v>
      </c>
      <c r="B54" s="216" t="s">
        <v>316</v>
      </c>
      <c r="C54" s="213" t="s">
        <v>317</v>
      </c>
      <c r="D54" s="213">
        <v>0.2</v>
      </c>
      <c r="E54" s="228">
        <v>407</v>
      </c>
      <c r="F54" s="201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</row>
    <row r="55" spans="1:26" ht="21" customHeight="1" x14ac:dyDescent="0.2">
      <c r="A55" s="207">
        <v>48</v>
      </c>
      <c r="B55" s="216" t="s">
        <v>306</v>
      </c>
      <c r="C55" s="213" t="s">
        <v>318</v>
      </c>
      <c r="D55" s="213">
        <v>0.5</v>
      </c>
      <c r="E55" s="228">
        <v>153</v>
      </c>
      <c r="F55" s="201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</row>
    <row r="56" spans="1:26" ht="21" customHeight="1" x14ac:dyDescent="0.2">
      <c r="A56" s="207">
        <v>49</v>
      </c>
      <c r="B56" s="216" t="s">
        <v>306</v>
      </c>
      <c r="C56" s="213" t="s">
        <v>319</v>
      </c>
      <c r="D56" s="213">
        <v>0.1</v>
      </c>
      <c r="E56" s="228">
        <v>153</v>
      </c>
      <c r="F56" s="201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</row>
    <row r="57" spans="1:26" ht="21" customHeight="1" x14ac:dyDescent="0.2">
      <c r="A57" s="207">
        <v>50</v>
      </c>
      <c r="B57" s="216" t="s">
        <v>320</v>
      </c>
      <c r="C57" s="213" t="s">
        <v>105</v>
      </c>
      <c r="D57" s="213">
        <v>0.1</v>
      </c>
      <c r="E57" s="228">
        <v>203</v>
      </c>
      <c r="F57" s="201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</row>
    <row r="58" spans="1:26" ht="21" customHeight="1" x14ac:dyDescent="0.2">
      <c r="A58" s="207">
        <v>51</v>
      </c>
      <c r="B58" s="229" t="s">
        <v>321</v>
      </c>
      <c r="C58" s="221" t="s">
        <v>322</v>
      </c>
      <c r="D58" s="221">
        <v>1</v>
      </c>
      <c r="E58" s="230">
        <v>6351</v>
      </c>
      <c r="F58" s="201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</row>
    <row r="59" spans="1:26" ht="21" customHeight="1" x14ac:dyDescent="0.2">
      <c r="A59" s="224"/>
      <c r="B59" s="225"/>
      <c r="C59" s="226"/>
      <c r="D59" s="226"/>
      <c r="E59" s="214"/>
      <c r="F59" s="201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</row>
    <row r="60" spans="1:26" ht="21" customHeight="1" x14ac:dyDescent="0.2">
      <c r="A60" s="364" t="s">
        <v>323</v>
      </c>
      <c r="B60" s="364"/>
      <c r="C60" s="364"/>
      <c r="D60" s="364"/>
      <c r="E60" s="364"/>
      <c r="F60" s="201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</row>
    <row r="61" spans="1:26" ht="21" customHeight="1" x14ac:dyDescent="0.2">
      <c r="A61" s="205" t="s">
        <v>245</v>
      </c>
      <c r="B61" s="206" t="s">
        <v>246</v>
      </c>
      <c r="C61" s="205" t="s">
        <v>247</v>
      </c>
      <c r="D61" s="205" t="s">
        <v>248</v>
      </c>
      <c r="E61" s="205" t="s">
        <v>249</v>
      </c>
      <c r="F61" s="201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</row>
    <row r="62" spans="1:26" ht="21" customHeight="1" x14ac:dyDescent="0.2">
      <c r="A62" s="207">
        <v>52</v>
      </c>
      <c r="B62" s="212" t="s">
        <v>324</v>
      </c>
      <c r="C62" s="209" t="s">
        <v>105</v>
      </c>
      <c r="D62" s="209" t="s">
        <v>105</v>
      </c>
      <c r="E62" s="228" t="s">
        <v>16</v>
      </c>
      <c r="F62" s="201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</row>
    <row r="63" spans="1:26" ht="21" customHeight="1" x14ac:dyDescent="0.2">
      <c r="A63" s="207">
        <v>53</v>
      </c>
      <c r="B63" s="212" t="s">
        <v>325</v>
      </c>
      <c r="C63" s="213" t="s">
        <v>326</v>
      </c>
      <c r="D63" s="213">
        <v>26</v>
      </c>
      <c r="E63" s="227">
        <v>8495</v>
      </c>
      <c r="F63" s="201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</row>
    <row r="64" spans="1:26" ht="21" customHeight="1" x14ac:dyDescent="0.2">
      <c r="A64" s="207">
        <v>54</v>
      </c>
      <c r="B64" s="216" t="s">
        <v>327</v>
      </c>
      <c r="C64" s="213" t="s">
        <v>328</v>
      </c>
      <c r="D64" s="213">
        <v>5</v>
      </c>
      <c r="E64" s="227">
        <v>4485</v>
      </c>
      <c r="F64" s="201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</row>
    <row r="65" spans="1:26" ht="21" customHeight="1" x14ac:dyDescent="0.2">
      <c r="A65" s="207">
        <v>55</v>
      </c>
      <c r="B65" s="212" t="s">
        <v>329</v>
      </c>
      <c r="C65" s="213" t="s">
        <v>330</v>
      </c>
      <c r="D65" s="213">
        <v>4</v>
      </c>
      <c r="E65" s="227">
        <v>3885</v>
      </c>
      <c r="F65" s="201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</row>
    <row r="66" spans="1:26" ht="21" customHeight="1" x14ac:dyDescent="0.2">
      <c r="A66" s="207">
        <v>56</v>
      </c>
      <c r="B66" s="219" t="s">
        <v>331</v>
      </c>
      <c r="C66" s="213" t="s">
        <v>332</v>
      </c>
      <c r="D66" s="213">
        <v>7</v>
      </c>
      <c r="E66" s="227">
        <v>4554</v>
      </c>
      <c r="F66" s="201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</row>
    <row r="67" spans="1:26" ht="21" customHeight="1" x14ac:dyDescent="0.2">
      <c r="A67" s="207">
        <v>57</v>
      </c>
      <c r="B67" s="219" t="s">
        <v>333</v>
      </c>
      <c r="C67" s="213" t="s">
        <v>334</v>
      </c>
      <c r="D67" s="213">
        <v>26</v>
      </c>
      <c r="E67" s="227">
        <v>9610</v>
      </c>
      <c r="F67" s="201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</row>
    <row r="68" spans="1:26" ht="21" customHeight="1" x14ac:dyDescent="0.2">
      <c r="A68" s="207">
        <v>58</v>
      </c>
      <c r="B68" s="216" t="s">
        <v>335</v>
      </c>
      <c r="C68" s="213" t="s">
        <v>336</v>
      </c>
      <c r="D68" s="213">
        <v>5</v>
      </c>
      <c r="E68" s="227">
        <v>4475</v>
      </c>
      <c r="F68" s="201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</row>
    <row r="69" spans="1:26" ht="21" customHeight="1" x14ac:dyDescent="0.2">
      <c r="A69" s="207">
        <v>59</v>
      </c>
      <c r="B69" s="216" t="s">
        <v>337</v>
      </c>
      <c r="C69" s="213" t="s">
        <v>338</v>
      </c>
      <c r="D69" s="213">
        <v>4</v>
      </c>
      <c r="E69" s="227">
        <v>3580</v>
      </c>
      <c r="F69" s="201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</row>
    <row r="70" spans="1:26" ht="21" customHeight="1" x14ac:dyDescent="0.2">
      <c r="A70" s="361">
        <v>60</v>
      </c>
      <c r="B70" s="365" t="s">
        <v>339</v>
      </c>
      <c r="C70" s="213" t="s">
        <v>338</v>
      </c>
      <c r="D70" s="213">
        <v>4.5</v>
      </c>
      <c r="E70" s="227">
        <v>3885</v>
      </c>
      <c r="F70" s="201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</row>
    <row r="71" spans="1:26" ht="21" customHeight="1" x14ac:dyDescent="0.2">
      <c r="A71" s="361"/>
      <c r="B71" s="365"/>
      <c r="C71" s="213" t="s">
        <v>340</v>
      </c>
      <c r="D71" s="213">
        <v>7</v>
      </c>
      <c r="E71" s="227">
        <v>6527</v>
      </c>
      <c r="F71" s="201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</row>
    <row r="72" spans="1:26" ht="21" customHeight="1" x14ac:dyDescent="0.2">
      <c r="A72" s="207">
        <v>62</v>
      </c>
      <c r="B72" s="212" t="s">
        <v>341</v>
      </c>
      <c r="C72" s="213" t="s">
        <v>342</v>
      </c>
      <c r="D72" s="213">
        <v>30</v>
      </c>
      <c r="E72" s="227">
        <v>12605</v>
      </c>
      <c r="F72" s="201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</row>
    <row r="73" spans="1:26" ht="21" customHeight="1" x14ac:dyDescent="0.2">
      <c r="A73" s="207"/>
      <c r="B73" s="219"/>
      <c r="C73" s="213" t="s">
        <v>343</v>
      </c>
      <c r="D73" s="213">
        <v>45</v>
      </c>
      <c r="E73" s="227">
        <v>15000</v>
      </c>
      <c r="F73" s="201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</row>
    <row r="74" spans="1:26" ht="21" customHeight="1" x14ac:dyDescent="0.2">
      <c r="A74" s="207">
        <v>63</v>
      </c>
      <c r="B74" s="216" t="s">
        <v>344</v>
      </c>
      <c r="C74" s="213" t="s">
        <v>345</v>
      </c>
      <c r="D74" s="213">
        <v>35</v>
      </c>
      <c r="E74" s="227">
        <v>15966</v>
      </c>
      <c r="F74" s="201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</row>
    <row r="75" spans="1:26" ht="21" customHeight="1" x14ac:dyDescent="0.2">
      <c r="A75" s="207">
        <v>64</v>
      </c>
      <c r="B75" s="216" t="s">
        <v>346</v>
      </c>
      <c r="C75" s="213" t="s">
        <v>347</v>
      </c>
      <c r="D75" s="213">
        <v>10</v>
      </c>
      <c r="E75" s="227">
        <v>6835</v>
      </c>
      <c r="F75" s="201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</row>
    <row r="76" spans="1:26" ht="21" customHeight="1" x14ac:dyDescent="0.2">
      <c r="A76" s="207">
        <v>65</v>
      </c>
      <c r="B76" s="216" t="s">
        <v>337</v>
      </c>
      <c r="C76" s="213" t="s">
        <v>338</v>
      </c>
      <c r="D76" s="213">
        <v>4</v>
      </c>
      <c r="E76" s="227">
        <v>3579</v>
      </c>
      <c r="F76" s="201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</row>
    <row r="77" spans="1:26" ht="21" customHeight="1" x14ac:dyDescent="0.2">
      <c r="A77" s="207">
        <v>66</v>
      </c>
      <c r="B77" s="216" t="s">
        <v>348</v>
      </c>
      <c r="C77" s="213" t="s">
        <v>338</v>
      </c>
      <c r="D77" s="213">
        <v>4.5</v>
      </c>
      <c r="E77" s="227">
        <v>3885</v>
      </c>
      <c r="F77" s="201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</row>
    <row r="78" spans="1:26" ht="21" customHeight="1" x14ac:dyDescent="0.2">
      <c r="A78" s="207">
        <v>67</v>
      </c>
      <c r="B78" s="216" t="s">
        <v>349</v>
      </c>
      <c r="C78" s="213" t="s">
        <v>350</v>
      </c>
      <c r="D78" s="213">
        <v>12</v>
      </c>
      <c r="E78" s="227">
        <v>8542</v>
      </c>
      <c r="F78" s="201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</row>
    <row r="79" spans="1:26" ht="21" customHeight="1" x14ac:dyDescent="0.2">
      <c r="A79" s="207">
        <v>68</v>
      </c>
      <c r="B79" s="216" t="s">
        <v>351</v>
      </c>
      <c r="C79" s="213" t="s">
        <v>345</v>
      </c>
      <c r="D79" s="213">
        <v>40</v>
      </c>
      <c r="E79" s="227">
        <v>17035</v>
      </c>
      <c r="F79" s="201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</row>
    <row r="80" spans="1:26" ht="21" customHeight="1" x14ac:dyDescent="0.2">
      <c r="A80" s="207">
        <v>69</v>
      </c>
      <c r="B80" s="216" t="s">
        <v>352</v>
      </c>
      <c r="C80" s="213" t="s">
        <v>353</v>
      </c>
      <c r="D80" s="213">
        <v>0.2</v>
      </c>
      <c r="E80" s="227">
        <v>665</v>
      </c>
      <c r="F80" s="201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</row>
    <row r="81" spans="1:26" ht="21" customHeight="1" x14ac:dyDescent="0.2">
      <c r="A81" s="207">
        <v>70</v>
      </c>
      <c r="B81" s="216" t="s">
        <v>354</v>
      </c>
      <c r="C81" s="213" t="s">
        <v>355</v>
      </c>
      <c r="D81" s="213">
        <v>12</v>
      </c>
      <c r="E81" s="227">
        <v>8486</v>
      </c>
      <c r="F81" s="201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</row>
    <row r="82" spans="1:26" ht="21" customHeight="1" x14ac:dyDescent="0.2">
      <c r="A82" s="207">
        <v>71</v>
      </c>
      <c r="B82" s="216" t="s">
        <v>356</v>
      </c>
      <c r="C82" s="213" t="s">
        <v>357</v>
      </c>
      <c r="D82" s="213">
        <v>13</v>
      </c>
      <c r="E82" s="227">
        <v>9610</v>
      </c>
      <c r="F82" s="201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</row>
    <row r="83" spans="1:26" ht="21" customHeight="1" x14ac:dyDescent="0.2">
      <c r="A83" s="207">
        <v>72</v>
      </c>
      <c r="B83" s="212" t="s">
        <v>337</v>
      </c>
      <c r="C83" s="213" t="s">
        <v>338</v>
      </c>
      <c r="D83" s="213">
        <v>4</v>
      </c>
      <c r="E83" s="227">
        <v>3580</v>
      </c>
      <c r="F83" s="201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</row>
    <row r="84" spans="1:26" ht="21" customHeight="1" x14ac:dyDescent="0.2">
      <c r="A84" s="207">
        <v>73</v>
      </c>
      <c r="B84" s="216" t="s">
        <v>348</v>
      </c>
      <c r="C84" s="213" t="s">
        <v>338</v>
      </c>
      <c r="D84" s="213">
        <v>4.5</v>
      </c>
      <c r="E84" s="227">
        <v>3885</v>
      </c>
      <c r="F84" s="201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</row>
    <row r="85" spans="1:26" ht="21" customHeight="1" x14ac:dyDescent="0.2">
      <c r="A85" s="232">
        <v>74</v>
      </c>
      <c r="B85" s="216" t="s">
        <v>358</v>
      </c>
      <c r="C85" s="213" t="s">
        <v>359</v>
      </c>
      <c r="D85" s="213">
        <v>60</v>
      </c>
      <c r="E85" s="227">
        <v>35136</v>
      </c>
      <c r="F85" s="201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</row>
    <row r="86" spans="1:26" ht="21" customHeight="1" x14ac:dyDescent="0.2">
      <c r="A86" s="207">
        <v>75</v>
      </c>
      <c r="B86" s="216" t="s">
        <v>360</v>
      </c>
      <c r="C86" s="213" t="s">
        <v>342</v>
      </c>
      <c r="D86" s="213">
        <v>90</v>
      </c>
      <c r="E86" s="227">
        <v>31475</v>
      </c>
      <c r="F86" s="201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</row>
    <row r="87" spans="1:26" ht="21" customHeight="1" x14ac:dyDescent="0.2">
      <c r="A87" s="233">
        <v>76</v>
      </c>
      <c r="B87" s="225" t="s">
        <v>361</v>
      </c>
      <c r="C87" s="234" t="s">
        <v>362</v>
      </c>
      <c r="D87" s="234">
        <v>20</v>
      </c>
      <c r="E87" s="215">
        <v>19200</v>
      </c>
      <c r="F87" s="201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</row>
    <row r="88" spans="1:26" ht="21" customHeight="1" x14ac:dyDescent="0.2">
      <c r="A88" s="235">
        <v>77</v>
      </c>
      <c r="B88" s="236" t="s">
        <v>363</v>
      </c>
      <c r="C88" s="237" t="s">
        <v>364</v>
      </c>
      <c r="D88" s="237">
        <v>25</v>
      </c>
      <c r="E88" s="238">
        <v>20186</v>
      </c>
      <c r="F88" s="201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</row>
    <row r="89" spans="1:26" ht="21" customHeight="1" x14ac:dyDescent="0.2">
      <c r="F89" s="201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</row>
    <row r="90" spans="1:26" ht="21" customHeight="1" x14ac:dyDescent="0.2">
      <c r="A90" s="364" t="s">
        <v>365</v>
      </c>
      <c r="B90" s="364"/>
      <c r="C90" s="364"/>
      <c r="D90" s="364"/>
      <c r="E90" s="364"/>
      <c r="F90" s="201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</row>
    <row r="91" spans="1:26" ht="21" customHeight="1" x14ac:dyDescent="0.2">
      <c r="A91" s="205" t="s">
        <v>245</v>
      </c>
      <c r="B91" s="206" t="s">
        <v>246</v>
      </c>
      <c r="C91" s="205" t="s">
        <v>247</v>
      </c>
      <c r="D91" s="205" t="s">
        <v>248</v>
      </c>
      <c r="E91" s="205" t="s">
        <v>249</v>
      </c>
      <c r="F91" s="201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</row>
    <row r="92" spans="1:26" ht="21" customHeight="1" x14ac:dyDescent="0.2">
      <c r="A92" s="207">
        <v>78</v>
      </c>
      <c r="B92" s="216" t="s">
        <v>366</v>
      </c>
      <c r="C92" s="209" t="s">
        <v>367</v>
      </c>
      <c r="D92" s="209">
        <v>100</v>
      </c>
      <c r="E92" s="227">
        <v>56644</v>
      </c>
      <c r="F92" s="201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</row>
    <row r="93" spans="1:26" ht="21" customHeight="1" x14ac:dyDescent="0.2">
      <c r="A93" s="207">
        <v>79</v>
      </c>
      <c r="B93" s="216" t="s">
        <v>368</v>
      </c>
      <c r="C93" s="213" t="s">
        <v>369</v>
      </c>
      <c r="D93" s="213">
        <v>60</v>
      </c>
      <c r="E93" s="227">
        <v>29985</v>
      </c>
      <c r="F93" s="201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</row>
    <row r="94" spans="1:26" ht="21" customHeight="1" x14ac:dyDescent="0.2">
      <c r="A94" s="207">
        <v>80</v>
      </c>
      <c r="B94" s="216" t="s">
        <v>370</v>
      </c>
      <c r="C94" s="213" t="s">
        <v>371</v>
      </c>
      <c r="D94" s="213">
        <v>120</v>
      </c>
      <c r="E94" s="227">
        <v>62898</v>
      </c>
      <c r="F94" s="201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</row>
    <row r="95" spans="1:26" ht="21" customHeight="1" x14ac:dyDescent="0.2">
      <c r="A95" s="207">
        <v>81</v>
      </c>
      <c r="B95" s="216" t="s">
        <v>368</v>
      </c>
      <c r="C95" s="213" t="s">
        <v>372</v>
      </c>
      <c r="D95" s="213">
        <v>80</v>
      </c>
      <c r="E95" s="227">
        <v>31525</v>
      </c>
      <c r="F95" s="201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</row>
    <row r="96" spans="1:26" ht="21" customHeight="1" x14ac:dyDescent="0.2">
      <c r="A96" s="207">
        <v>82</v>
      </c>
      <c r="B96" s="216" t="s">
        <v>373</v>
      </c>
      <c r="C96" s="213" t="s">
        <v>374</v>
      </c>
      <c r="D96" s="213">
        <v>140</v>
      </c>
      <c r="E96" s="227">
        <v>69203</v>
      </c>
      <c r="F96" s="201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</row>
    <row r="97" spans="1:26" ht="21" customHeight="1" x14ac:dyDescent="0.2">
      <c r="A97" s="207">
        <v>83</v>
      </c>
      <c r="B97" s="216" t="s">
        <v>368</v>
      </c>
      <c r="C97" s="213" t="s">
        <v>375</v>
      </c>
      <c r="D97" s="213">
        <v>100</v>
      </c>
      <c r="E97" s="227">
        <v>35186</v>
      </c>
      <c r="F97" s="201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</row>
    <row r="98" spans="1:26" ht="21" customHeight="1" x14ac:dyDescent="0.2">
      <c r="A98" s="207">
        <v>84</v>
      </c>
      <c r="B98" s="212" t="s">
        <v>376</v>
      </c>
      <c r="C98" s="213" t="s">
        <v>377</v>
      </c>
      <c r="D98" s="213">
        <v>160</v>
      </c>
      <c r="E98" s="227">
        <v>75508</v>
      </c>
      <c r="F98" s="201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</row>
    <row r="99" spans="1:26" ht="21" customHeight="1" x14ac:dyDescent="0.2">
      <c r="A99" s="207">
        <v>85</v>
      </c>
      <c r="B99" s="216" t="s">
        <v>368</v>
      </c>
      <c r="C99" s="213" t="s">
        <v>378</v>
      </c>
      <c r="D99" s="213">
        <v>125</v>
      </c>
      <c r="E99" s="227">
        <v>49120</v>
      </c>
      <c r="F99" s="201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</row>
    <row r="100" spans="1:26" ht="21" customHeight="1" x14ac:dyDescent="0.2">
      <c r="A100" s="207">
        <v>86</v>
      </c>
      <c r="B100" s="216" t="s">
        <v>379</v>
      </c>
      <c r="C100" s="213" t="s">
        <v>380</v>
      </c>
      <c r="D100" s="213">
        <v>180</v>
      </c>
      <c r="E100" s="227">
        <v>94322</v>
      </c>
      <c r="F100" s="201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</row>
    <row r="101" spans="1:26" ht="21" customHeight="1" x14ac:dyDescent="0.2">
      <c r="A101" s="207">
        <v>87</v>
      </c>
      <c r="B101" s="216" t="s">
        <v>368</v>
      </c>
      <c r="C101" s="213" t="s">
        <v>381</v>
      </c>
      <c r="D101" s="213">
        <v>140</v>
      </c>
      <c r="E101" s="227">
        <v>56746</v>
      </c>
      <c r="F101" s="201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</row>
    <row r="102" spans="1:26" ht="21" customHeight="1" x14ac:dyDescent="0.2">
      <c r="A102" s="207">
        <v>88</v>
      </c>
      <c r="B102" s="216" t="s">
        <v>382</v>
      </c>
      <c r="C102" s="213" t="s">
        <v>105</v>
      </c>
      <c r="D102" s="213">
        <v>150</v>
      </c>
      <c r="E102" s="227">
        <v>83085</v>
      </c>
      <c r="F102" s="201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</row>
    <row r="103" spans="1:26" ht="21" customHeight="1" x14ac:dyDescent="0.2">
      <c r="A103" s="207">
        <v>89</v>
      </c>
      <c r="B103" s="216" t="s">
        <v>383</v>
      </c>
      <c r="C103" s="213" t="s">
        <v>105</v>
      </c>
      <c r="D103" s="213">
        <v>180</v>
      </c>
      <c r="E103" s="227">
        <v>95340</v>
      </c>
      <c r="F103" s="201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</row>
    <row r="104" spans="1:26" ht="21" customHeight="1" x14ac:dyDescent="0.2">
      <c r="A104" s="207">
        <v>90</v>
      </c>
      <c r="B104" s="216" t="s">
        <v>384</v>
      </c>
      <c r="C104" s="213" t="s">
        <v>385</v>
      </c>
      <c r="D104" s="213">
        <v>180</v>
      </c>
      <c r="E104" s="227">
        <v>50361</v>
      </c>
      <c r="F104" s="201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</row>
    <row r="105" spans="1:26" ht="21" customHeight="1" x14ac:dyDescent="0.2">
      <c r="A105" s="207">
        <v>91</v>
      </c>
      <c r="B105" s="216" t="s">
        <v>386</v>
      </c>
      <c r="C105" s="213" t="s">
        <v>387</v>
      </c>
      <c r="D105" s="213">
        <v>10</v>
      </c>
      <c r="E105" s="227">
        <v>7068</v>
      </c>
      <c r="F105" s="201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</row>
    <row r="106" spans="1:26" ht="21" customHeight="1" x14ac:dyDescent="0.2">
      <c r="A106" s="207">
        <v>92</v>
      </c>
      <c r="B106" s="216" t="s">
        <v>388</v>
      </c>
      <c r="C106" s="213" t="s">
        <v>389</v>
      </c>
      <c r="D106" s="213">
        <v>2</v>
      </c>
      <c r="E106" s="227">
        <v>1525</v>
      </c>
      <c r="F106" s="201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</row>
    <row r="107" spans="1:26" ht="21" customHeight="1" x14ac:dyDescent="0.2">
      <c r="A107" s="207">
        <v>93</v>
      </c>
      <c r="B107" s="216" t="s">
        <v>390</v>
      </c>
      <c r="C107" s="213" t="s">
        <v>391</v>
      </c>
      <c r="D107" s="213">
        <v>0.2</v>
      </c>
      <c r="E107" s="228">
        <v>305</v>
      </c>
      <c r="F107" s="201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</row>
    <row r="108" spans="1:26" ht="21" customHeight="1" x14ac:dyDescent="0.2">
      <c r="A108" s="207">
        <v>94</v>
      </c>
      <c r="B108" s="216" t="s">
        <v>392</v>
      </c>
      <c r="C108" s="213" t="s">
        <v>393</v>
      </c>
      <c r="D108" s="213">
        <v>0.3</v>
      </c>
      <c r="E108" s="227">
        <v>3000</v>
      </c>
      <c r="F108" s="201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</row>
    <row r="109" spans="1:26" ht="21" customHeight="1" x14ac:dyDescent="0.2">
      <c r="A109" s="207">
        <v>95</v>
      </c>
      <c r="B109" s="216" t="s">
        <v>263</v>
      </c>
      <c r="C109" s="213" t="s">
        <v>394</v>
      </c>
      <c r="D109" s="213">
        <v>1.5</v>
      </c>
      <c r="E109" s="227">
        <v>2522</v>
      </c>
      <c r="F109" s="201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</row>
    <row r="110" spans="1:26" ht="21" customHeight="1" x14ac:dyDescent="0.2">
      <c r="A110" s="207">
        <v>96</v>
      </c>
      <c r="B110" s="216" t="s">
        <v>395</v>
      </c>
      <c r="C110" s="213" t="s">
        <v>396</v>
      </c>
      <c r="D110" s="213">
        <v>10</v>
      </c>
      <c r="E110" s="227">
        <v>6055</v>
      </c>
      <c r="F110" s="201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</row>
    <row r="111" spans="1:26" ht="21" customHeight="1" x14ac:dyDescent="0.2">
      <c r="A111" s="207">
        <v>97</v>
      </c>
      <c r="B111" s="216" t="s">
        <v>397</v>
      </c>
      <c r="C111" s="213" t="s">
        <v>398</v>
      </c>
      <c r="D111" s="213">
        <v>10</v>
      </c>
      <c r="E111" s="228" t="s">
        <v>16</v>
      </c>
      <c r="F111" s="201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</row>
    <row r="112" spans="1:26" ht="21" customHeight="1" x14ac:dyDescent="0.2">
      <c r="A112" s="207">
        <v>98</v>
      </c>
      <c r="B112" s="216" t="s">
        <v>399</v>
      </c>
      <c r="C112" s="213" t="s">
        <v>400</v>
      </c>
      <c r="D112" s="213">
        <v>10</v>
      </c>
      <c r="E112" s="227">
        <v>5576</v>
      </c>
      <c r="F112" s="201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</row>
    <row r="113" spans="1:26" ht="21" customHeight="1" x14ac:dyDescent="0.2">
      <c r="A113" s="207">
        <v>99</v>
      </c>
      <c r="B113" s="212" t="s">
        <v>390</v>
      </c>
      <c r="C113" s="213" t="s">
        <v>401</v>
      </c>
      <c r="D113" s="213">
        <v>0.2</v>
      </c>
      <c r="E113" s="227">
        <v>1220</v>
      </c>
      <c r="F113" s="201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</row>
    <row r="114" spans="1:26" ht="21" customHeight="1" x14ac:dyDescent="0.2">
      <c r="A114" s="207">
        <v>100</v>
      </c>
      <c r="B114" s="216" t="s">
        <v>402</v>
      </c>
      <c r="C114" s="213" t="s">
        <v>403</v>
      </c>
      <c r="D114" s="213">
        <v>0.3</v>
      </c>
      <c r="E114" s="227">
        <v>1220</v>
      </c>
      <c r="F114" s="201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</row>
    <row r="115" spans="1:26" ht="21" customHeight="1" x14ac:dyDescent="0.2">
      <c r="A115" s="207">
        <v>101</v>
      </c>
      <c r="B115" s="239" t="s">
        <v>404</v>
      </c>
      <c r="C115" s="221" t="s">
        <v>405</v>
      </c>
      <c r="D115" s="240">
        <v>6</v>
      </c>
      <c r="E115" s="241">
        <v>10577</v>
      </c>
      <c r="F115" s="201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</row>
    <row r="116" spans="1:26" ht="21" customHeight="1" x14ac:dyDescent="0.2">
      <c r="A116" s="218"/>
      <c r="B116" s="212"/>
      <c r="C116" s="214"/>
      <c r="D116" s="218"/>
      <c r="E116" s="242"/>
      <c r="F116" s="201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</row>
    <row r="117" spans="1:26" ht="21" customHeight="1" x14ac:dyDescent="0.2">
      <c r="A117" s="203" t="s">
        <v>406</v>
      </c>
      <c r="B117" s="203"/>
      <c r="C117" s="203"/>
      <c r="D117" s="203"/>
      <c r="E117" s="203"/>
      <c r="F117" s="201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</row>
    <row r="118" spans="1:26" ht="21" customHeight="1" x14ac:dyDescent="0.2">
      <c r="A118" s="205" t="s">
        <v>245</v>
      </c>
      <c r="B118" s="206" t="s">
        <v>246</v>
      </c>
      <c r="C118" s="205" t="s">
        <v>247</v>
      </c>
      <c r="D118" s="205" t="s">
        <v>248</v>
      </c>
      <c r="E118" s="205" t="s">
        <v>249</v>
      </c>
      <c r="F118" s="201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</row>
    <row r="119" spans="1:26" ht="21" customHeight="1" x14ac:dyDescent="0.2">
      <c r="A119" s="207">
        <v>102</v>
      </c>
      <c r="B119" s="216" t="s">
        <v>407</v>
      </c>
      <c r="C119" s="209" t="s">
        <v>105</v>
      </c>
      <c r="D119" s="209">
        <v>1</v>
      </c>
      <c r="E119" s="227" t="s">
        <v>408</v>
      </c>
      <c r="F119" s="201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</row>
    <row r="120" spans="1:26" ht="21" customHeight="1" x14ac:dyDescent="0.2">
      <c r="A120" s="207">
        <v>103</v>
      </c>
      <c r="B120" s="216" t="s">
        <v>409</v>
      </c>
      <c r="C120" s="213" t="s">
        <v>105</v>
      </c>
      <c r="D120" s="213">
        <v>10</v>
      </c>
      <c r="E120" s="227" t="s">
        <v>410</v>
      </c>
      <c r="F120" s="201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</row>
    <row r="121" spans="1:26" ht="21" customHeight="1" x14ac:dyDescent="0.2">
      <c r="A121" s="207">
        <v>104</v>
      </c>
      <c r="B121" s="216" t="s">
        <v>411</v>
      </c>
      <c r="C121" s="243" t="s">
        <v>105</v>
      </c>
      <c r="D121" s="213">
        <v>25</v>
      </c>
      <c r="E121" s="227" t="s">
        <v>412</v>
      </c>
      <c r="F121" s="201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</row>
    <row r="122" spans="1:26" ht="21" customHeight="1" x14ac:dyDescent="0.2">
      <c r="A122" s="361">
        <v>105</v>
      </c>
      <c r="B122" s="362" t="s">
        <v>413</v>
      </c>
      <c r="C122" s="243" t="s">
        <v>414</v>
      </c>
      <c r="D122" s="217">
        <v>3.2</v>
      </c>
      <c r="E122" s="244" t="s">
        <v>415</v>
      </c>
      <c r="F122" s="201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</row>
    <row r="123" spans="1:26" ht="21" customHeight="1" x14ac:dyDescent="0.2">
      <c r="A123" s="361"/>
      <c r="B123" s="362"/>
      <c r="C123" s="243" t="s">
        <v>416</v>
      </c>
      <c r="D123" s="217"/>
      <c r="E123" s="244"/>
      <c r="F123" s="201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</row>
    <row r="124" spans="1:26" ht="21" customHeight="1" x14ac:dyDescent="0.2">
      <c r="A124" s="361"/>
      <c r="B124" s="362"/>
      <c r="C124" s="243" t="s">
        <v>417</v>
      </c>
      <c r="D124" s="217"/>
      <c r="E124" s="244"/>
      <c r="F124" s="201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</row>
    <row r="125" spans="1:26" ht="21" customHeight="1" x14ac:dyDescent="0.2">
      <c r="A125" s="361">
        <v>106</v>
      </c>
      <c r="B125" s="362" t="s">
        <v>418</v>
      </c>
      <c r="C125" s="243" t="s">
        <v>414</v>
      </c>
      <c r="D125" s="217">
        <v>0.5</v>
      </c>
      <c r="E125" s="244" t="s">
        <v>419</v>
      </c>
      <c r="F125" s="201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</row>
    <row r="126" spans="1:26" ht="21" customHeight="1" x14ac:dyDescent="0.2">
      <c r="A126" s="361"/>
      <c r="B126" s="362"/>
      <c r="C126" s="243" t="s">
        <v>416</v>
      </c>
      <c r="D126" s="217"/>
      <c r="E126" s="244"/>
      <c r="F126" s="201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</row>
    <row r="127" spans="1:26" ht="21" customHeight="1" x14ac:dyDescent="0.2">
      <c r="A127" s="361"/>
      <c r="B127" s="362"/>
      <c r="C127" s="243" t="s">
        <v>417</v>
      </c>
      <c r="D127" s="217"/>
      <c r="E127" s="244"/>
      <c r="F127" s="201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</row>
    <row r="128" spans="1:26" ht="31.5" customHeight="1" x14ac:dyDescent="0.2">
      <c r="A128" s="207"/>
      <c r="B128" s="245"/>
      <c r="C128" s="243"/>
      <c r="D128" s="217"/>
      <c r="E128" s="244"/>
      <c r="F128" s="201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</row>
    <row r="129" spans="1:26" ht="21" customHeight="1" x14ac:dyDescent="0.2">
      <c r="A129" s="207"/>
      <c r="B129" s="245"/>
      <c r="C129" s="243"/>
      <c r="D129" s="217"/>
      <c r="E129" s="244"/>
      <c r="F129" s="201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</row>
    <row r="130" spans="1:26" ht="21" customHeight="1" x14ac:dyDescent="0.2">
      <c r="A130" s="207">
        <v>107</v>
      </c>
      <c r="B130" s="212" t="s">
        <v>420</v>
      </c>
      <c r="C130" s="243" t="s">
        <v>421</v>
      </c>
      <c r="D130" s="217">
        <v>1</v>
      </c>
      <c r="E130" s="244" t="s">
        <v>422</v>
      </c>
      <c r="F130" s="201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</row>
    <row r="131" spans="1:26" ht="21" customHeight="1" x14ac:dyDescent="0.2">
      <c r="A131" s="207">
        <v>108</v>
      </c>
      <c r="B131" s="216" t="s">
        <v>423</v>
      </c>
      <c r="C131" s="243" t="s">
        <v>421</v>
      </c>
      <c r="D131" s="213">
        <v>0.2</v>
      </c>
      <c r="E131" s="227" t="s">
        <v>424</v>
      </c>
      <c r="F131" s="201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</row>
    <row r="132" spans="1:26" ht="21" customHeight="1" x14ac:dyDescent="0.2">
      <c r="A132" s="207">
        <v>109</v>
      </c>
      <c r="B132" s="216" t="s">
        <v>425</v>
      </c>
      <c r="C132" s="243" t="s">
        <v>105</v>
      </c>
      <c r="D132" s="213">
        <v>0.2</v>
      </c>
      <c r="E132" s="227" t="s">
        <v>426</v>
      </c>
      <c r="F132" s="201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</row>
    <row r="133" spans="1:26" ht="31.5" customHeight="1" x14ac:dyDescent="0.2">
      <c r="A133" s="207">
        <v>110</v>
      </c>
      <c r="B133" s="216" t="s">
        <v>427</v>
      </c>
      <c r="C133" s="243" t="s">
        <v>428</v>
      </c>
      <c r="D133" s="213">
        <v>0.1</v>
      </c>
      <c r="E133" s="227" t="s">
        <v>429</v>
      </c>
      <c r="F133" s="201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</row>
    <row r="134" spans="1:26" ht="30.75" customHeight="1" x14ac:dyDescent="0.2">
      <c r="A134" s="207">
        <v>111</v>
      </c>
      <c r="B134" s="216" t="s">
        <v>430</v>
      </c>
      <c r="C134" s="243" t="s">
        <v>105</v>
      </c>
      <c r="D134" s="213">
        <v>0.2</v>
      </c>
      <c r="E134" s="227" t="s">
        <v>429</v>
      </c>
      <c r="F134" s="201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</row>
    <row r="135" spans="1:26" ht="30.75" customHeight="1" x14ac:dyDescent="0.2">
      <c r="A135" s="207">
        <v>112</v>
      </c>
      <c r="B135" s="212" t="s">
        <v>431</v>
      </c>
      <c r="C135" s="243" t="s">
        <v>432</v>
      </c>
      <c r="D135" s="217">
        <v>35</v>
      </c>
      <c r="E135" s="244" t="s">
        <v>433</v>
      </c>
      <c r="F135" s="201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</row>
    <row r="136" spans="1:26" ht="30.75" customHeight="1" x14ac:dyDescent="0.2">
      <c r="A136" s="207">
        <v>113</v>
      </c>
      <c r="B136" s="245" t="s">
        <v>434</v>
      </c>
      <c r="C136" s="243" t="s">
        <v>435</v>
      </c>
      <c r="D136" s="217">
        <v>7</v>
      </c>
      <c r="E136" s="244" t="s">
        <v>436</v>
      </c>
      <c r="F136" s="201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</row>
    <row r="137" spans="1:26" ht="30.75" customHeight="1" x14ac:dyDescent="0.2">
      <c r="A137" s="207"/>
      <c r="B137" s="245"/>
      <c r="C137" s="243" t="s">
        <v>437</v>
      </c>
      <c r="D137" s="217">
        <v>8</v>
      </c>
      <c r="E137" s="244" t="s">
        <v>438</v>
      </c>
      <c r="F137" s="201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</row>
    <row r="138" spans="1:26" ht="30.75" customHeight="1" x14ac:dyDescent="0.2">
      <c r="A138" s="207"/>
      <c r="B138" s="245"/>
      <c r="C138" s="243" t="s">
        <v>439</v>
      </c>
      <c r="D138" s="217">
        <v>9</v>
      </c>
      <c r="E138" s="244" t="s">
        <v>440</v>
      </c>
      <c r="F138" s="201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</row>
    <row r="139" spans="1:26" ht="30.75" customHeight="1" x14ac:dyDescent="0.2">
      <c r="A139" s="207"/>
      <c r="B139" s="245"/>
      <c r="C139" s="243" t="s">
        <v>441</v>
      </c>
      <c r="D139" s="217">
        <v>9</v>
      </c>
      <c r="E139" s="244" t="s">
        <v>442</v>
      </c>
      <c r="F139" s="201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</row>
    <row r="140" spans="1:26" ht="30.75" customHeight="1" x14ac:dyDescent="0.2">
      <c r="A140" s="207">
        <v>114</v>
      </c>
      <c r="B140" s="231" t="s">
        <v>443</v>
      </c>
      <c r="C140" s="243" t="s">
        <v>444</v>
      </c>
      <c r="D140" s="217">
        <v>6</v>
      </c>
      <c r="E140" s="244" t="s">
        <v>445</v>
      </c>
      <c r="F140" s="201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</row>
    <row r="141" spans="1:26" ht="30.75" customHeight="1" x14ac:dyDescent="0.2">
      <c r="A141" s="207"/>
      <c r="B141" s="231"/>
      <c r="C141" s="243" t="s">
        <v>446</v>
      </c>
      <c r="D141" s="217">
        <v>6</v>
      </c>
      <c r="E141" s="244" t="s">
        <v>447</v>
      </c>
      <c r="F141" s="201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</row>
    <row r="142" spans="1:26" ht="30.75" customHeight="1" x14ac:dyDescent="0.2">
      <c r="A142" s="207"/>
      <c r="B142" s="231"/>
      <c r="C142" s="243" t="s">
        <v>448</v>
      </c>
      <c r="D142" s="217">
        <v>8</v>
      </c>
      <c r="E142" s="244" t="s">
        <v>447</v>
      </c>
      <c r="F142" s="201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</row>
    <row r="143" spans="1:26" ht="21" customHeight="1" x14ac:dyDescent="0.2">
      <c r="A143" s="207"/>
      <c r="B143" s="231"/>
      <c r="C143" s="243" t="s">
        <v>449</v>
      </c>
      <c r="D143" s="217">
        <v>8</v>
      </c>
      <c r="E143" s="244" t="s">
        <v>450</v>
      </c>
      <c r="F143" s="201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</row>
    <row r="144" spans="1:26" ht="41.25" customHeight="1" x14ac:dyDescent="0.2">
      <c r="A144" s="207">
        <v>114</v>
      </c>
      <c r="B144" s="219" t="s">
        <v>451</v>
      </c>
      <c r="C144" s="243"/>
      <c r="D144" s="213"/>
      <c r="E144" s="244" t="s">
        <v>16</v>
      </c>
      <c r="F144" s="201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</row>
    <row r="145" spans="1:26" ht="21" customHeight="1" x14ac:dyDescent="0.2">
      <c r="A145" s="232">
        <v>115</v>
      </c>
      <c r="B145" s="219" t="s">
        <v>452</v>
      </c>
      <c r="C145" s="243" t="s">
        <v>105</v>
      </c>
      <c r="D145" s="213">
        <v>10</v>
      </c>
      <c r="E145" s="228" t="s">
        <v>16</v>
      </c>
      <c r="F145" s="201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</row>
    <row r="146" spans="1:26" ht="21" customHeight="1" x14ac:dyDescent="0.2">
      <c r="A146" s="207">
        <v>116</v>
      </c>
      <c r="B146" s="212" t="s">
        <v>453</v>
      </c>
      <c r="C146" s="243" t="s">
        <v>105</v>
      </c>
      <c r="D146" s="213">
        <v>5</v>
      </c>
      <c r="E146" s="228" t="s">
        <v>16</v>
      </c>
    </row>
    <row r="147" spans="1:26" ht="21" customHeight="1" x14ac:dyDescent="0.2">
      <c r="A147" s="235">
        <v>117</v>
      </c>
      <c r="B147" s="236" t="s">
        <v>454</v>
      </c>
      <c r="C147" s="237" t="s">
        <v>105</v>
      </c>
      <c r="D147" s="237" t="s">
        <v>105</v>
      </c>
      <c r="E147" s="246" t="s">
        <v>16</v>
      </c>
    </row>
    <row r="148" spans="1:26" ht="21" customHeight="1" x14ac:dyDescent="0.2"/>
    <row r="149" spans="1:26" ht="21" customHeight="1" x14ac:dyDescent="0.2"/>
    <row r="150" spans="1:26" ht="21" customHeight="1" x14ac:dyDescent="0.2"/>
    <row r="151" spans="1:26" ht="21" customHeight="1" x14ac:dyDescent="0.2"/>
    <row r="152" spans="1:26" ht="21" customHeight="1" x14ac:dyDescent="0.2"/>
    <row r="153" spans="1:26" ht="21" customHeight="1" x14ac:dyDescent="0.2"/>
    <row r="154" spans="1:26" ht="21" customHeight="1" x14ac:dyDescent="0.2"/>
    <row r="155" spans="1:26" ht="21" customHeight="1" x14ac:dyDescent="0.2"/>
    <row r="156" spans="1:26" ht="21" customHeight="1" x14ac:dyDescent="0.2"/>
    <row r="157" spans="1:26" ht="21" customHeight="1" x14ac:dyDescent="0.2"/>
    <row r="158" spans="1:26" ht="21" customHeight="1" x14ac:dyDescent="0.2"/>
    <row r="159" spans="1:26" ht="21" customHeight="1" x14ac:dyDescent="0.2"/>
    <row r="160" spans="1:26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ht="21" customHeight="1" x14ac:dyDescent="0.2"/>
    <row r="178" ht="21" customHeight="1" x14ac:dyDescent="0.2"/>
    <row r="179" ht="21" customHeight="1" x14ac:dyDescent="0.2"/>
    <row r="180" ht="21" customHeight="1" x14ac:dyDescent="0.2"/>
    <row r="181" ht="21" customHeight="1" x14ac:dyDescent="0.2"/>
    <row r="182" ht="21" customHeight="1" x14ac:dyDescent="0.2"/>
    <row r="183" ht="21" customHeight="1" x14ac:dyDescent="0.2"/>
    <row r="184" ht="21" customHeight="1" x14ac:dyDescent="0.2"/>
    <row r="185" ht="21" customHeight="1" x14ac:dyDescent="0.2"/>
    <row r="186" ht="21" customHeight="1" x14ac:dyDescent="0.2"/>
    <row r="187" ht="21" customHeight="1" x14ac:dyDescent="0.2"/>
    <row r="188" ht="21" customHeight="1" x14ac:dyDescent="0.2"/>
    <row r="189" ht="21" customHeight="1" x14ac:dyDescent="0.2"/>
    <row r="190" ht="21" customHeight="1" x14ac:dyDescent="0.2"/>
    <row r="191" ht="21" customHeight="1" x14ac:dyDescent="0.2"/>
    <row r="192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21" customHeight="1" x14ac:dyDescent="0.2"/>
    <row r="245" ht="21" customHeight="1" x14ac:dyDescent="0.2"/>
    <row r="246" ht="21" customHeight="1" x14ac:dyDescent="0.2"/>
    <row r="247" ht="21" customHeight="1" x14ac:dyDescent="0.2"/>
    <row r="248" ht="21" customHeight="1" x14ac:dyDescent="0.2"/>
    <row r="249" ht="21" customHeight="1" x14ac:dyDescent="0.2"/>
    <row r="250" ht="21" customHeight="1" x14ac:dyDescent="0.2"/>
    <row r="251" ht="21" customHeight="1" x14ac:dyDescent="0.2"/>
    <row r="252" ht="21" customHeight="1" x14ac:dyDescent="0.2"/>
    <row r="253" ht="21" customHeight="1" x14ac:dyDescent="0.2"/>
    <row r="254" ht="21" customHeight="1" x14ac:dyDescent="0.2"/>
    <row r="255" ht="21" customHeight="1" x14ac:dyDescent="0.2"/>
    <row r="256" ht="21" customHeight="1" x14ac:dyDescent="0.2"/>
    <row r="257" ht="21" customHeight="1" x14ac:dyDescent="0.2"/>
    <row r="258" ht="21" customHeight="1" x14ac:dyDescent="0.2"/>
    <row r="259" ht="21" customHeight="1" x14ac:dyDescent="0.2"/>
    <row r="260" ht="21" customHeight="1" x14ac:dyDescent="0.2"/>
    <row r="261" ht="21" customHeight="1" x14ac:dyDescent="0.2"/>
    <row r="262" ht="21" customHeight="1" x14ac:dyDescent="0.2"/>
    <row r="263" ht="21" customHeight="1" x14ac:dyDescent="0.2"/>
    <row r="264" ht="21" customHeight="1" x14ac:dyDescent="0.2"/>
    <row r="265" ht="21" customHeight="1" x14ac:dyDescent="0.2"/>
    <row r="266" ht="21" customHeight="1" x14ac:dyDescent="0.2"/>
    <row r="267" ht="21" customHeight="1" x14ac:dyDescent="0.2"/>
    <row r="268" ht="21" customHeight="1" x14ac:dyDescent="0.2"/>
    <row r="269" ht="21" customHeight="1" x14ac:dyDescent="0.2"/>
    <row r="270" ht="21" customHeight="1" x14ac:dyDescent="0.2"/>
    <row r="271" ht="21" customHeight="1" x14ac:dyDescent="0.2"/>
    <row r="272" ht="21" customHeight="1" x14ac:dyDescent="0.2"/>
    <row r="273" ht="21" customHeight="1" x14ac:dyDescent="0.2"/>
    <row r="274" ht="21" customHeight="1" x14ac:dyDescent="0.2"/>
    <row r="275" ht="21" customHeight="1" x14ac:dyDescent="0.2"/>
    <row r="276" ht="21" customHeight="1" x14ac:dyDescent="0.2"/>
    <row r="277" ht="21" customHeight="1" x14ac:dyDescent="0.2"/>
    <row r="278" ht="21" customHeight="1" x14ac:dyDescent="0.2"/>
    <row r="279" ht="21" customHeight="1" x14ac:dyDescent="0.2"/>
    <row r="1048576" ht="15" customHeight="1" x14ac:dyDescent="0.2"/>
  </sheetData>
  <mergeCells count="15">
    <mergeCell ref="A1:E1"/>
    <mergeCell ref="A2:E2"/>
    <mergeCell ref="A18:A19"/>
    <mergeCell ref="B18:B19"/>
    <mergeCell ref="D18:D19"/>
    <mergeCell ref="E18:E19"/>
    <mergeCell ref="A122:A124"/>
    <mergeCell ref="B122:B124"/>
    <mergeCell ref="A125:A127"/>
    <mergeCell ref="B125:B127"/>
    <mergeCell ref="A25:E25"/>
    <mergeCell ref="A60:E60"/>
    <mergeCell ref="A70:A71"/>
    <mergeCell ref="B70:B71"/>
    <mergeCell ref="A90:E9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2"/>
  <sheetViews>
    <sheetView topLeftCell="A73" zoomScaleNormal="100" workbookViewId="0">
      <selection activeCell="H28" sqref="H28"/>
    </sheetView>
  </sheetViews>
  <sheetFormatPr defaultRowHeight="12.75" x14ac:dyDescent="0.2"/>
  <cols>
    <col min="1" max="1" width="69.7109375" style="129" customWidth="1"/>
    <col min="2" max="2" width="19.28515625" style="129" customWidth="1"/>
    <col min="3" max="3" width="12.85546875" style="129" customWidth="1"/>
    <col min="4" max="4" width="10" style="129" customWidth="1"/>
    <col min="5" max="5" width="10.28515625" style="129" customWidth="1"/>
    <col min="6" max="6" width="10.140625" style="129" customWidth="1"/>
    <col min="7" max="7" width="10.42578125" style="129" customWidth="1"/>
    <col min="8" max="8" width="9.140625" style="129" customWidth="1"/>
    <col min="9" max="11" width="10.140625" style="129" customWidth="1"/>
    <col min="12" max="12" width="10" style="129" customWidth="1"/>
    <col min="13" max="1025" width="17.28515625" style="129" customWidth="1"/>
  </cols>
  <sheetData>
    <row r="1" spans="1:26" ht="33" customHeight="1" x14ac:dyDescent="0.2">
      <c r="A1" s="334" t="s">
        <v>90</v>
      </c>
      <c r="B1" s="334"/>
      <c r="C1" s="247"/>
      <c r="D1" s="247"/>
      <c r="E1" s="247"/>
    </row>
    <row r="2" spans="1:26" ht="30.75" customHeight="1" x14ac:dyDescent="0.2">
      <c r="A2" s="369" t="s">
        <v>455</v>
      </c>
      <c r="B2" s="369"/>
      <c r="C2" s="142"/>
      <c r="D2" s="142"/>
      <c r="E2" s="142"/>
      <c r="F2" s="142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34.5" customHeight="1" x14ac:dyDescent="0.2">
      <c r="A3" s="248" t="s">
        <v>456</v>
      </c>
      <c r="B3" s="249" t="s">
        <v>457</v>
      </c>
      <c r="C3" s="142"/>
      <c r="D3" s="142"/>
      <c r="E3" s="142"/>
      <c r="F3" s="142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5.75" customHeight="1" x14ac:dyDescent="0.2">
      <c r="A4" s="250" t="s">
        <v>458</v>
      </c>
      <c r="B4" s="251" t="s">
        <v>16</v>
      </c>
      <c r="C4" s="142"/>
      <c r="D4" s="142"/>
      <c r="E4" s="142"/>
      <c r="F4" s="142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15.75" customHeight="1" x14ac:dyDescent="0.2">
      <c r="A5" s="250" t="s">
        <v>459</v>
      </c>
      <c r="B5" s="251" t="s">
        <v>16</v>
      </c>
      <c r="C5" s="142"/>
      <c r="D5" s="142"/>
      <c r="E5" s="142"/>
      <c r="F5" s="142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26" ht="15.75" customHeight="1" x14ac:dyDescent="0.2">
      <c r="A6" s="250" t="s">
        <v>460</v>
      </c>
      <c r="B6" s="251" t="s">
        <v>16</v>
      </c>
      <c r="C6" s="142"/>
      <c r="D6" s="142"/>
      <c r="E6" s="142"/>
      <c r="F6" s="142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6" ht="15.75" customHeight="1" x14ac:dyDescent="0.2">
      <c r="A7" s="250" t="s">
        <v>461</v>
      </c>
      <c r="B7" s="251" t="s">
        <v>16</v>
      </c>
      <c r="C7" s="142"/>
      <c r="D7" s="142"/>
      <c r="E7" s="142"/>
      <c r="F7" s="142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</row>
    <row r="8" spans="1:26" ht="15.75" customHeight="1" x14ac:dyDescent="0.2">
      <c r="A8" s="250" t="s">
        <v>462</v>
      </c>
      <c r="B8" s="251" t="s">
        <v>16</v>
      </c>
      <c r="C8" s="142"/>
      <c r="D8" s="142"/>
      <c r="E8" s="142"/>
      <c r="F8" s="142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</row>
    <row r="9" spans="1:26" ht="15.75" customHeight="1" x14ac:dyDescent="0.2">
      <c r="A9" s="250" t="s">
        <v>463</v>
      </c>
      <c r="B9" s="251" t="s">
        <v>16</v>
      </c>
      <c r="C9" s="142"/>
      <c r="D9" s="142"/>
      <c r="E9" s="142"/>
      <c r="F9" s="14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</row>
    <row r="10" spans="1:26" ht="15.75" customHeight="1" x14ac:dyDescent="0.2">
      <c r="A10" s="250" t="s">
        <v>464</v>
      </c>
      <c r="B10" s="251" t="s">
        <v>16</v>
      </c>
      <c r="C10" s="142"/>
      <c r="D10" s="142"/>
      <c r="E10" s="142"/>
      <c r="F10" s="142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</row>
    <row r="11" spans="1:26" ht="15.75" customHeight="1" x14ac:dyDescent="0.2">
      <c r="A11" s="250" t="s">
        <v>465</v>
      </c>
      <c r="B11" s="251" t="s">
        <v>16</v>
      </c>
      <c r="C11" s="142"/>
      <c r="D11" s="142"/>
      <c r="E11" s="142"/>
      <c r="F11" s="142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</row>
    <row r="12" spans="1:26" ht="15.75" customHeight="1" x14ac:dyDescent="0.2">
      <c r="A12" s="250" t="s">
        <v>466</v>
      </c>
      <c r="B12" s="251" t="s">
        <v>16</v>
      </c>
      <c r="C12" s="142"/>
      <c r="D12" s="142"/>
      <c r="E12" s="142"/>
      <c r="F12" s="142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</row>
    <row r="13" spans="1:26" ht="15.75" customHeight="1" x14ac:dyDescent="0.2">
      <c r="A13" s="250" t="s">
        <v>467</v>
      </c>
      <c r="B13" s="251" t="s">
        <v>16</v>
      </c>
      <c r="C13" s="142"/>
      <c r="D13" s="142"/>
      <c r="E13" s="142"/>
      <c r="F13" s="142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ht="15.75" customHeight="1" x14ac:dyDescent="0.2">
      <c r="A14" s="250" t="s">
        <v>468</v>
      </c>
      <c r="B14" s="251" t="s">
        <v>16</v>
      </c>
      <c r="C14" s="142"/>
      <c r="D14" s="142"/>
      <c r="E14" s="142"/>
      <c r="F14" s="142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</row>
    <row r="15" spans="1:26" ht="15.75" customHeight="1" x14ac:dyDescent="0.2">
      <c r="A15" s="250" t="s">
        <v>469</v>
      </c>
      <c r="B15" s="251" t="s">
        <v>16</v>
      </c>
      <c r="C15" s="142"/>
      <c r="D15" s="142"/>
      <c r="E15" s="142"/>
      <c r="F15" s="142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</row>
    <row r="16" spans="1:26" ht="15.75" customHeight="1" x14ac:dyDescent="0.2">
      <c r="A16" s="250" t="s">
        <v>470</v>
      </c>
      <c r="B16" s="251" t="s">
        <v>16</v>
      </c>
      <c r="C16" s="142"/>
      <c r="D16" s="142"/>
      <c r="E16" s="142"/>
      <c r="F16" s="142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</row>
    <row r="17" spans="1:26" ht="15.75" customHeight="1" x14ac:dyDescent="0.2">
      <c r="A17" s="250" t="s">
        <v>471</v>
      </c>
      <c r="B17" s="251" t="s">
        <v>16</v>
      </c>
      <c r="C17" s="142"/>
      <c r="D17" s="142"/>
      <c r="E17" s="142"/>
      <c r="F17" s="142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</row>
    <row r="18" spans="1:26" ht="15.75" customHeight="1" x14ac:dyDescent="0.2">
      <c r="A18" s="250" t="s">
        <v>472</v>
      </c>
      <c r="B18" s="251" t="s">
        <v>16</v>
      </c>
      <c r="C18" s="142"/>
      <c r="D18" s="142"/>
      <c r="E18" s="142"/>
      <c r="F18" s="142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</row>
    <row r="19" spans="1:26" ht="15.75" customHeight="1" x14ac:dyDescent="0.2">
      <c r="A19" s="250" t="s">
        <v>473</v>
      </c>
      <c r="B19" s="251" t="s">
        <v>16</v>
      </c>
      <c r="C19" s="142"/>
      <c r="D19" s="142"/>
      <c r="E19" s="142"/>
      <c r="F19" s="142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</row>
    <row r="20" spans="1:26" ht="15.75" customHeight="1" x14ac:dyDescent="0.2">
      <c r="A20" s="250" t="s">
        <v>474</v>
      </c>
      <c r="B20" s="251" t="s">
        <v>16</v>
      </c>
      <c r="C20" s="142"/>
      <c r="D20" s="142"/>
      <c r="E20" s="142"/>
      <c r="F20" s="142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</row>
    <row r="21" spans="1:26" ht="15.75" customHeight="1" x14ac:dyDescent="0.2">
      <c r="A21" s="250" t="s">
        <v>475</v>
      </c>
      <c r="B21" s="251" t="s">
        <v>16</v>
      </c>
      <c r="C21" s="142"/>
      <c r="D21" s="142"/>
      <c r="E21" s="142"/>
      <c r="F21" s="142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</row>
    <row r="22" spans="1:26" ht="15.75" customHeight="1" x14ac:dyDescent="0.2">
      <c r="A22" s="250" t="s">
        <v>476</v>
      </c>
      <c r="B22" s="251" t="s">
        <v>16</v>
      </c>
      <c r="C22" s="142"/>
      <c r="D22" s="142"/>
      <c r="E22" s="142"/>
      <c r="F22" s="142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ht="15.75" customHeight="1" x14ac:dyDescent="0.2">
      <c r="A23" s="250" t="s">
        <v>477</v>
      </c>
      <c r="B23" s="251" t="s">
        <v>16</v>
      </c>
      <c r="C23" s="142"/>
      <c r="D23" s="142"/>
      <c r="E23" s="142"/>
      <c r="F23" s="142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ht="15.75" customHeight="1" x14ac:dyDescent="0.2">
      <c r="A24" s="250" t="s">
        <v>478</v>
      </c>
      <c r="B24" s="251" t="s">
        <v>16</v>
      </c>
      <c r="C24" s="142"/>
      <c r="D24" s="142"/>
      <c r="E24" s="142"/>
      <c r="F24" s="142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</row>
    <row r="25" spans="1:26" ht="15.75" customHeight="1" x14ac:dyDescent="0.2">
      <c r="A25" s="250" t="s">
        <v>479</v>
      </c>
      <c r="B25" s="251" t="s">
        <v>16</v>
      </c>
      <c r="C25" s="142"/>
      <c r="D25" s="142"/>
      <c r="E25" s="142"/>
      <c r="F25" s="142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</row>
    <row r="26" spans="1:26" ht="15.75" customHeight="1" x14ac:dyDescent="0.2">
      <c r="A26" s="250" t="s">
        <v>480</v>
      </c>
      <c r="B26" s="251" t="s">
        <v>16</v>
      </c>
      <c r="C26" s="142"/>
      <c r="D26" s="142"/>
      <c r="E26" s="142"/>
      <c r="F26" s="142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ht="15.75" customHeight="1" x14ac:dyDescent="0.2">
      <c r="A27" s="250" t="s">
        <v>481</v>
      </c>
      <c r="B27" s="251" t="s">
        <v>16</v>
      </c>
      <c r="C27" s="142"/>
      <c r="D27" s="142"/>
      <c r="E27" s="142"/>
      <c r="F27" s="142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ht="15.75" customHeight="1" x14ac:dyDescent="0.2">
      <c r="A28" s="250" t="s">
        <v>482</v>
      </c>
      <c r="B28" s="251" t="s">
        <v>16</v>
      </c>
      <c r="C28" s="142"/>
      <c r="D28" s="142"/>
      <c r="E28" s="142"/>
      <c r="F28" s="142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ht="15.75" customHeight="1" x14ac:dyDescent="0.2">
      <c r="A29" s="250" t="s">
        <v>483</v>
      </c>
      <c r="B29" s="251" t="s">
        <v>16</v>
      </c>
      <c r="C29" s="142"/>
      <c r="D29" s="142"/>
      <c r="E29" s="142"/>
      <c r="F29" s="142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ht="15.75" customHeight="1" x14ac:dyDescent="0.2">
      <c r="A30" s="250" t="s">
        <v>484</v>
      </c>
      <c r="B30" s="251" t="s">
        <v>16</v>
      </c>
      <c r="C30" s="142"/>
      <c r="D30" s="142"/>
      <c r="E30" s="142"/>
      <c r="F30" s="142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</row>
    <row r="31" spans="1:26" ht="15.75" customHeight="1" x14ac:dyDescent="0.2">
      <c r="A31" s="250" t="s">
        <v>485</v>
      </c>
      <c r="B31" s="251" t="s">
        <v>16</v>
      </c>
      <c r="C31" s="142"/>
      <c r="D31" s="142"/>
      <c r="E31" s="142"/>
      <c r="F31" s="142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</row>
    <row r="32" spans="1:26" ht="15.75" customHeight="1" x14ac:dyDescent="0.2">
      <c r="A32" s="250" t="s">
        <v>486</v>
      </c>
      <c r="B32" s="251" t="s">
        <v>16</v>
      </c>
      <c r="C32" s="142"/>
      <c r="D32" s="142"/>
      <c r="E32" s="142"/>
      <c r="F32" s="142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</row>
    <row r="33" spans="1:26" ht="15.75" customHeight="1" x14ac:dyDescent="0.2">
      <c r="A33" s="250" t="s">
        <v>487</v>
      </c>
      <c r="B33" s="251" t="s">
        <v>16</v>
      </c>
      <c r="C33" s="142"/>
      <c r="D33" s="142"/>
      <c r="E33" s="142"/>
      <c r="F33" s="142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</row>
    <row r="34" spans="1:26" ht="15.75" customHeight="1" x14ac:dyDescent="0.2">
      <c r="A34" s="250" t="s">
        <v>488</v>
      </c>
      <c r="B34" s="251" t="s">
        <v>16</v>
      </c>
      <c r="C34" s="142"/>
      <c r="D34" s="142"/>
      <c r="E34" s="142"/>
      <c r="F34" s="142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</row>
    <row r="35" spans="1:26" ht="15.75" customHeight="1" x14ac:dyDescent="0.2">
      <c r="A35" s="250" t="s">
        <v>489</v>
      </c>
      <c r="B35" s="251" t="s">
        <v>16</v>
      </c>
      <c r="C35" s="142"/>
      <c r="D35" s="142"/>
      <c r="E35" s="142"/>
      <c r="F35" s="142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</row>
    <row r="36" spans="1:26" ht="15.75" customHeight="1" x14ac:dyDescent="0.2">
      <c r="A36" s="250" t="s">
        <v>490</v>
      </c>
      <c r="B36" s="251" t="s">
        <v>16</v>
      </c>
      <c r="C36" s="142"/>
      <c r="D36" s="142"/>
      <c r="E36" s="142"/>
      <c r="F36" s="142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</row>
    <row r="37" spans="1:26" ht="15.75" customHeight="1" x14ac:dyDescent="0.2">
      <c r="A37" s="250" t="s">
        <v>491</v>
      </c>
      <c r="B37" s="251" t="s">
        <v>16</v>
      </c>
      <c r="C37" s="142"/>
      <c r="D37" s="142"/>
      <c r="E37" s="142"/>
      <c r="F37" s="142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</row>
    <row r="38" spans="1:26" ht="15.75" customHeight="1" x14ac:dyDescent="0.2">
      <c r="A38" s="250" t="s">
        <v>492</v>
      </c>
      <c r="B38" s="251" t="s">
        <v>16</v>
      </c>
      <c r="C38" s="142"/>
      <c r="D38" s="142"/>
      <c r="E38" s="142"/>
      <c r="F38" s="142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</row>
    <row r="39" spans="1:26" ht="15.75" customHeight="1" x14ac:dyDescent="0.2">
      <c r="A39" s="250" t="s">
        <v>493</v>
      </c>
      <c r="B39" s="251" t="s">
        <v>16</v>
      </c>
      <c r="C39" s="142"/>
      <c r="D39" s="142"/>
      <c r="E39" s="142"/>
      <c r="F39" s="142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</row>
    <row r="40" spans="1:26" ht="15.75" customHeight="1" x14ac:dyDescent="0.2">
      <c r="A40" s="250" t="s">
        <v>494</v>
      </c>
      <c r="B40" s="251" t="s">
        <v>16</v>
      </c>
      <c r="C40" s="142"/>
      <c r="D40" s="142"/>
      <c r="E40" s="142"/>
      <c r="F40" s="142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</row>
    <row r="41" spans="1:26" ht="15.75" customHeight="1" x14ac:dyDescent="0.2">
      <c r="A41" s="250" t="s">
        <v>495</v>
      </c>
      <c r="B41" s="251" t="s">
        <v>16</v>
      </c>
      <c r="C41" s="142"/>
      <c r="D41" s="142"/>
      <c r="E41" s="142"/>
      <c r="F41" s="142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</row>
    <row r="42" spans="1:26" ht="15.75" customHeight="1" x14ac:dyDescent="0.2">
      <c r="A42" s="250" t="s">
        <v>496</v>
      </c>
      <c r="B42" s="251" t="s">
        <v>16</v>
      </c>
      <c r="C42" s="142"/>
      <c r="D42" s="142"/>
      <c r="E42" s="142"/>
      <c r="F42" s="142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26" ht="15.75" customHeight="1" x14ac:dyDescent="0.2">
      <c r="A43" s="250" t="s">
        <v>497</v>
      </c>
      <c r="B43" s="251" t="s">
        <v>16</v>
      </c>
      <c r="C43" s="142"/>
      <c r="D43" s="142"/>
      <c r="E43" s="142"/>
      <c r="F43" s="142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1:26" ht="15.75" customHeight="1" x14ac:dyDescent="0.2">
      <c r="A44" s="250" t="s">
        <v>498</v>
      </c>
      <c r="B44" s="251" t="s">
        <v>16</v>
      </c>
      <c r="C44" s="142"/>
      <c r="D44" s="142"/>
      <c r="E44" s="142"/>
      <c r="F44" s="142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</row>
    <row r="45" spans="1:26" ht="15.75" customHeight="1" x14ac:dyDescent="0.2">
      <c r="A45" s="250" t="s">
        <v>499</v>
      </c>
      <c r="B45" s="251" t="s">
        <v>16</v>
      </c>
      <c r="C45" s="142"/>
      <c r="D45" s="142"/>
      <c r="E45" s="142"/>
      <c r="F45" s="142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</row>
    <row r="46" spans="1:26" ht="15.75" customHeight="1" x14ac:dyDescent="0.2">
      <c r="A46" s="250" t="s">
        <v>500</v>
      </c>
      <c r="B46" s="251" t="s">
        <v>16</v>
      </c>
      <c r="C46" s="142"/>
      <c r="D46" s="142"/>
      <c r="E46" s="142"/>
      <c r="F46" s="142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</row>
    <row r="47" spans="1:26" ht="15.75" customHeight="1" x14ac:dyDescent="0.2">
      <c r="A47" s="250" t="s">
        <v>501</v>
      </c>
      <c r="B47" s="251" t="s">
        <v>16</v>
      </c>
      <c r="C47" s="142"/>
      <c r="D47" s="142"/>
      <c r="E47" s="142"/>
      <c r="F47" s="142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</row>
    <row r="48" spans="1:26" ht="15.75" customHeight="1" x14ac:dyDescent="0.2">
      <c r="A48" s="250" t="s">
        <v>502</v>
      </c>
      <c r="B48" s="251" t="s">
        <v>16</v>
      </c>
      <c r="C48" s="142"/>
      <c r="D48" s="142"/>
      <c r="E48" s="142"/>
      <c r="F48" s="142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</row>
    <row r="49" spans="1:26" ht="15.75" customHeight="1" x14ac:dyDescent="0.2">
      <c r="A49" s="250" t="s">
        <v>503</v>
      </c>
      <c r="B49" s="251" t="s">
        <v>16</v>
      </c>
      <c r="C49" s="142"/>
      <c r="D49" s="142"/>
      <c r="E49" s="142"/>
      <c r="F49" s="142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</row>
    <row r="50" spans="1:26" ht="15.75" customHeight="1" x14ac:dyDescent="0.2">
      <c r="A50" s="250" t="s">
        <v>504</v>
      </c>
      <c r="B50" s="251" t="s">
        <v>16</v>
      </c>
      <c r="C50" s="142"/>
      <c r="D50" s="142"/>
      <c r="E50" s="142"/>
      <c r="F50" s="142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</row>
    <row r="51" spans="1:26" ht="15.75" customHeight="1" x14ac:dyDescent="0.2">
      <c r="A51" s="250" t="s">
        <v>505</v>
      </c>
      <c r="B51" s="251" t="s">
        <v>16</v>
      </c>
      <c r="C51" s="142"/>
      <c r="D51" s="142"/>
      <c r="E51" s="142"/>
      <c r="F51" s="142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</row>
    <row r="52" spans="1:26" ht="15.75" customHeight="1" x14ac:dyDescent="0.2">
      <c r="A52" s="250" t="s">
        <v>506</v>
      </c>
      <c r="B52" s="251" t="s">
        <v>16</v>
      </c>
      <c r="C52" s="142"/>
      <c r="D52" s="142"/>
      <c r="E52" s="142"/>
      <c r="F52" s="142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</row>
    <row r="53" spans="1:26" ht="15.75" customHeight="1" x14ac:dyDescent="0.2">
      <c r="A53" s="250" t="s">
        <v>507</v>
      </c>
      <c r="B53" s="251" t="s">
        <v>16</v>
      </c>
      <c r="C53" s="142"/>
      <c r="D53" s="142"/>
      <c r="E53" s="142"/>
      <c r="F53" s="142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</row>
    <row r="54" spans="1:26" ht="15.75" customHeight="1" x14ac:dyDescent="0.2">
      <c r="A54" s="250" t="s">
        <v>508</v>
      </c>
      <c r="B54" s="251" t="s">
        <v>16</v>
      </c>
      <c r="C54" s="142"/>
      <c r="D54" s="142"/>
      <c r="E54" s="142"/>
      <c r="F54" s="142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</row>
    <row r="55" spans="1:26" ht="15.75" customHeight="1" x14ac:dyDescent="0.2">
      <c r="A55" s="250" t="s">
        <v>509</v>
      </c>
      <c r="B55" s="251" t="s">
        <v>16</v>
      </c>
      <c r="C55" s="142"/>
      <c r="D55" s="142"/>
      <c r="E55" s="142"/>
      <c r="F55" s="142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</row>
    <row r="56" spans="1:26" ht="15.75" customHeight="1" x14ac:dyDescent="0.2">
      <c r="A56" s="250" t="s">
        <v>510</v>
      </c>
      <c r="B56" s="251" t="s">
        <v>16</v>
      </c>
      <c r="C56" s="142"/>
      <c r="D56" s="142"/>
      <c r="E56" s="142"/>
      <c r="F56" s="142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</row>
    <row r="57" spans="1:26" ht="15.75" customHeight="1" x14ac:dyDescent="0.2">
      <c r="A57" s="250" t="s">
        <v>511</v>
      </c>
      <c r="B57" s="251" t="s">
        <v>16</v>
      </c>
      <c r="C57" s="142"/>
      <c r="D57" s="142"/>
      <c r="E57" s="142"/>
      <c r="F57" s="142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</row>
    <row r="58" spans="1:26" ht="15.75" customHeight="1" x14ac:dyDescent="0.2">
      <c r="A58" s="250" t="s">
        <v>512</v>
      </c>
      <c r="B58" s="251" t="s">
        <v>16</v>
      </c>
      <c r="C58" s="142"/>
      <c r="D58" s="142"/>
      <c r="E58" s="142"/>
      <c r="F58" s="142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</row>
    <row r="59" spans="1:26" ht="15.75" customHeight="1" x14ac:dyDescent="0.2">
      <c r="A59" s="250" t="s">
        <v>513</v>
      </c>
      <c r="B59" s="251" t="s">
        <v>16</v>
      </c>
      <c r="C59" s="142"/>
      <c r="D59" s="142"/>
      <c r="E59" s="142"/>
      <c r="F59" s="142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</row>
    <row r="60" spans="1:26" ht="15.75" customHeight="1" x14ac:dyDescent="0.2">
      <c r="A60" s="250" t="s">
        <v>514</v>
      </c>
      <c r="B60" s="251" t="s">
        <v>16</v>
      </c>
      <c r="C60" s="142"/>
      <c r="D60" s="142"/>
      <c r="E60" s="142"/>
      <c r="F60" s="142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</row>
    <row r="61" spans="1:26" ht="15.75" customHeight="1" x14ac:dyDescent="0.2">
      <c r="A61" s="250" t="s">
        <v>515</v>
      </c>
      <c r="B61" s="251" t="s">
        <v>16</v>
      </c>
      <c r="C61" s="142"/>
      <c r="D61" s="142"/>
      <c r="E61" s="142"/>
      <c r="F61" s="142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</row>
    <row r="62" spans="1:26" ht="15.75" customHeight="1" x14ac:dyDescent="0.2">
      <c r="A62" s="250" t="s">
        <v>516</v>
      </c>
      <c r="B62" s="251" t="s">
        <v>16</v>
      </c>
      <c r="C62" s="142"/>
      <c r="D62" s="142"/>
      <c r="E62" s="142"/>
      <c r="F62" s="142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</row>
    <row r="63" spans="1:26" ht="15.75" customHeight="1" x14ac:dyDescent="0.2">
      <c r="A63" s="250" t="s">
        <v>517</v>
      </c>
      <c r="B63" s="251" t="s">
        <v>16</v>
      </c>
      <c r="C63" s="142"/>
      <c r="D63" s="142"/>
      <c r="E63" s="142"/>
      <c r="F63" s="142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</row>
    <row r="64" spans="1:26" ht="15.75" customHeight="1" x14ac:dyDescent="0.2">
      <c r="A64" s="250" t="s">
        <v>518</v>
      </c>
      <c r="B64" s="251" t="s">
        <v>16</v>
      </c>
      <c r="C64" s="142"/>
      <c r="D64" s="142"/>
      <c r="E64" s="142"/>
      <c r="F64" s="142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</row>
    <row r="65" spans="1:26" ht="15.75" customHeight="1" x14ac:dyDescent="0.2">
      <c r="A65" s="250" t="s">
        <v>519</v>
      </c>
      <c r="B65" s="251" t="s">
        <v>16</v>
      </c>
      <c r="C65" s="142"/>
      <c r="D65" s="142"/>
      <c r="E65" s="142"/>
      <c r="F65" s="142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</row>
    <row r="66" spans="1:26" ht="15.75" customHeight="1" x14ac:dyDescent="0.2">
      <c r="A66" s="250" t="s">
        <v>520</v>
      </c>
      <c r="B66" s="251" t="s">
        <v>16</v>
      </c>
      <c r="C66" s="142"/>
      <c r="D66" s="142"/>
      <c r="E66" s="142"/>
      <c r="F66" s="142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</row>
    <row r="67" spans="1:26" ht="15.75" customHeight="1" x14ac:dyDescent="0.2">
      <c r="A67" s="250" t="s">
        <v>521</v>
      </c>
      <c r="B67" s="251" t="s">
        <v>16</v>
      </c>
      <c r="C67" s="142"/>
      <c r="D67" s="142"/>
      <c r="E67" s="142"/>
      <c r="F67" s="142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</row>
    <row r="68" spans="1:26" ht="15.75" customHeight="1" x14ac:dyDescent="0.2">
      <c r="A68" s="250" t="s">
        <v>522</v>
      </c>
      <c r="B68" s="251" t="s">
        <v>16</v>
      </c>
      <c r="C68" s="142"/>
      <c r="D68" s="142"/>
      <c r="E68" s="142"/>
      <c r="F68" s="142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</row>
    <row r="69" spans="1:26" ht="15.75" customHeight="1" x14ac:dyDescent="0.2">
      <c r="A69" s="250" t="s">
        <v>523</v>
      </c>
      <c r="B69" s="251" t="s">
        <v>16</v>
      </c>
      <c r="C69" s="142"/>
      <c r="D69" s="142"/>
      <c r="E69" s="142"/>
      <c r="F69" s="142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</row>
    <row r="70" spans="1:26" ht="15.75" customHeight="1" x14ac:dyDescent="0.2">
      <c r="A70" s="250" t="s">
        <v>524</v>
      </c>
      <c r="B70" s="251" t="s">
        <v>16</v>
      </c>
      <c r="C70" s="142"/>
      <c r="D70" s="142"/>
      <c r="E70" s="142"/>
      <c r="F70" s="142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</row>
    <row r="71" spans="1:26" ht="15.75" customHeight="1" x14ac:dyDescent="0.2">
      <c r="A71" s="250" t="s">
        <v>525</v>
      </c>
      <c r="B71" s="251" t="s">
        <v>16</v>
      </c>
      <c r="C71" s="142"/>
      <c r="D71" s="142"/>
      <c r="E71" s="142"/>
      <c r="F71" s="142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</row>
    <row r="72" spans="1:26" ht="15.75" customHeight="1" x14ac:dyDescent="0.2">
      <c r="A72" s="250" t="s">
        <v>526</v>
      </c>
      <c r="B72" s="251" t="s">
        <v>16</v>
      </c>
      <c r="C72" s="142"/>
      <c r="D72" s="142"/>
      <c r="E72" s="142"/>
      <c r="F72" s="142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</row>
    <row r="73" spans="1:26" ht="15.75" customHeight="1" x14ac:dyDescent="0.2">
      <c r="A73" s="250" t="s">
        <v>527</v>
      </c>
      <c r="B73" s="251" t="s">
        <v>16</v>
      </c>
      <c r="C73" s="142"/>
      <c r="D73" s="142"/>
      <c r="E73" s="142"/>
      <c r="F73" s="142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</row>
    <row r="74" spans="1:26" ht="15.75" customHeight="1" x14ac:dyDescent="0.2">
      <c r="A74" s="250" t="s">
        <v>528</v>
      </c>
      <c r="B74" s="251" t="s">
        <v>16</v>
      </c>
      <c r="C74" s="142"/>
      <c r="D74" s="142"/>
      <c r="E74" s="142"/>
      <c r="F74" s="142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</row>
    <row r="75" spans="1:26" ht="15.75" customHeight="1" x14ac:dyDescent="0.2">
      <c r="A75" s="250" t="s">
        <v>529</v>
      </c>
      <c r="B75" s="251" t="s">
        <v>16</v>
      </c>
      <c r="C75" s="142"/>
      <c r="D75" s="142"/>
      <c r="E75" s="142"/>
      <c r="F75" s="142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</row>
    <row r="76" spans="1:26" ht="15.75" customHeight="1" x14ac:dyDescent="0.2">
      <c r="A76" s="250" t="s">
        <v>530</v>
      </c>
      <c r="B76" s="251" t="s">
        <v>16</v>
      </c>
      <c r="C76" s="142"/>
      <c r="D76" s="142"/>
      <c r="E76" s="142"/>
      <c r="F76" s="142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</row>
    <row r="77" spans="1:26" ht="15.75" customHeight="1" x14ac:dyDescent="0.2">
      <c r="A77" s="250" t="s">
        <v>531</v>
      </c>
      <c r="B77" s="251" t="s">
        <v>16</v>
      </c>
      <c r="C77" s="142"/>
      <c r="D77" s="142"/>
      <c r="E77" s="142"/>
      <c r="F77" s="142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</row>
    <row r="78" spans="1:26" ht="15.75" customHeight="1" x14ac:dyDescent="0.2">
      <c r="A78" s="250" t="s">
        <v>532</v>
      </c>
      <c r="B78" s="251" t="s">
        <v>16</v>
      </c>
      <c r="C78" s="142"/>
      <c r="D78" s="142"/>
      <c r="E78" s="142"/>
      <c r="F78" s="142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</row>
    <row r="79" spans="1:26" ht="15.75" customHeight="1" x14ac:dyDescent="0.2">
      <c r="A79" s="250" t="s">
        <v>533</v>
      </c>
      <c r="B79" s="251" t="s">
        <v>16</v>
      </c>
      <c r="C79" s="142"/>
      <c r="D79" s="142"/>
      <c r="E79" s="142"/>
      <c r="F79" s="142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ht="15.75" customHeight="1" x14ac:dyDescent="0.2">
      <c r="A80" s="250" t="s">
        <v>534</v>
      </c>
      <c r="B80" s="251" t="s">
        <v>16</v>
      </c>
      <c r="C80" s="142"/>
      <c r="D80" s="142"/>
      <c r="E80" s="142"/>
      <c r="F80" s="142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</row>
    <row r="81" spans="1:26" ht="15.75" customHeight="1" x14ac:dyDescent="0.2">
      <c r="A81" s="250" t="s">
        <v>535</v>
      </c>
      <c r="B81" s="251" t="s">
        <v>16</v>
      </c>
      <c r="C81" s="142"/>
      <c r="D81" s="142"/>
      <c r="E81" s="142"/>
      <c r="F81" s="142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ht="15.75" customHeight="1" x14ac:dyDescent="0.2">
      <c r="A82" s="250" t="s">
        <v>536</v>
      </c>
      <c r="B82" s="251" t="s">
        <v>16</v>
      </c>
      <c r="C82" s="142"/>
      <c r="D82" s="142"/>
      <c r="E82" s="142"/>
      <c r="F82" s="142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</row>
    <row r="83" spans="1:26" ht="15.75" customHeight="1" x14ac:dyDescent="0.2">
      <c r="A83" s="250" t="s">
        <v>537</v>
      </c>
      <c r="B83" s="251" t="s">
        <v>16</v>
      </c>
      <c r="C83" s="142"/>
      <c r="D83" s="142"/>
      <c r="E83" s="142"/>
      <c r="F83" s="142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</row>
    <row r="84" spans="1:26" ht="15.75" customHeight="1" x14ac:dyDescent="0.2">
      <c r="A84" s="250" t="s">
        <v>538</v>
      </c>
      <c r="B84" s="251" t="s">
        <v>16</v>
      </c>
      <c r="C84" s="142"/>
      <c r="D84" s="142"/>
      <c r="E84" s="142"/>
      <c r="F84" s="142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</row>
    <row r="85" spans="1:26" ht="15.75" customHeight="1" x14ac:dyDescent="0.2">
      <c r="A85" s="250" t="s">
        <v>539</v>
      </c>
      <c r="B85" s="251" t="s">
        <v>16</v>
      </c>
      <c r="C85" s="142"/>
      <c r="D85" s="142"/>
      <c r="E85" s="142"/>
      <c r="F85" s="142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</row>
    <row r="86" spans="1:26" ht="15.75" customHeight="1" x14ac:dyDescent="0.2">
      <c r="A86" s="250" t="s">
        <v>540</v>
      </c>
      <c r="B86" s="251" t="s">
        <v>16</v>
      </c>
      <c r="C86" s="142"/>
      <c r="D86" s="142"/>
      <c r="E86" s="142"/>
      <c r="F86" s="142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</row>
    <row r="87" spans="1:26" ht="15.75" customHeight="1" x14ac:dyDescent="0.2">
      <c r="A87" s="250" t="s">
        <v>541</v>
      </c>
      <c r="B87" s="251" t="s">
        <v>16</v>
      </c>
      <c r="C87" s="142"/>
      <c r="D87" s="142"/>
      <c r="E87" s="142"/>
      <c r="F87" s="142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</row>
    <row r="88" spans="1:26" ht="15.75" customHeight="1" x14ac:dyDescent="0.2">
      <c r="A88" s="250" t="s">
        <v>542</v>
      </c>
      <c r="B88" s="251" t="s">
        <v>16</v>
      </c>
      <c r="C88" s="142"/>
      <c r="D88" s="142"/>
      <c r="E88" s="142"/>
      <c r="F88" s="142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</row>
    <row r="89" spans="1:26" ht="15.75" customHeight="1" x14ac:dyDescent="0.2">
      <c r="A89" s="250" t="s">
        <v>543</v>
      </c>
      <c r="B89" s="251" t="s">
        <v>16</v>
      </c>
      <c r="C89" s="142"/>
      <c r="D89" s="142"/>
      <c r="E89" s="142"/>
      <c r="F89" s="142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</row>
    <row r="90" spans="1:26" ht="15.75" customHeight="1" x14ac:dyDescent="0.2">
      <c r="A90" s="250" t="s">
        <v>544</v>
      </c>
      <c r="B90" s="251" t="s">
        <v>16</v>
      </c>
      <c r="C90" s="142"/>
      <c r="D90" s="142"/>
      <c r="E90" s="142"/>
      <c r="F90" s="142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</row>
    <row r="91" spans="1:26" ht="15.75" customHeight="1" x14ac:dyDescent="0.2">
      <c r="A91" s="250" t="s">
        <v>545</v>
      </c>
      <c r="B91" s="251" t="s">
        <v>16</v>
      </c>
      <c r="C91" s="142"/>
      <c r="D91" s="142"/>
      <c r="E91" s="142"/>
      <c r="F91" s="142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</row>
    <row r="92" spans="1:26" ht="15.75" customHeight="1" x14ac:dyDescent="0.2">
      <c r="A92" s="250" t="s">
        <v>546</v>
      </c>
      <c r="B92" s="251" t="s">
        <v>16</v>
      </c>
      <c r="C92" s="142"/>
      <c r="D92" s="142"/>
      <c r="E92" s="142"/>
      <c r="F92" s="142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</row>
    <row r="93" spans="1:26" ht="15.75" customHeight="1" x14ac:dyDescent="0.2">
      <c r="A93" s="250" t="s">
        <v>547</v>
      </c>
      <c r="B93" s="251" t="s">
        <v>16</v>
      </c>
      <c r="C93" s="142"/>
      <c r="D93" s="142"/>
      <c r="E93" s="142"/>
      <c r="F93" s="142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</row>
    <row r="94" spans="1:26" ht="15.75" customHeight="1" x14ac:dyDescent="0.2">
      <c r="A94" s="250" t="s">
        <v>548</v>
      </c>
      <c r="B94" s="251" t="s">
        <v>16</v>
      </c>
      <c r="C94" s="142"/>
      <c r="D94" s="142"/>
      <c r="E94" s="142"/>
      <c r="F94" s="142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</row>
    <row r="95" spans="1:26" ht="15.75" customHeight="1" x14ac:dyDescent="0.2">
      <c r="A95" s="250" t="s">
        <v>549</v>
      </c>
      <c r="B95" s="251" t="s">
        <v>16</v>
      </c>
      <c r="C95" s="142"/>
      <c r="D95" s="142"/>
      <c r="E95" s="142"/>
      <c r="F95" s="142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</row>
    <row r="96" spans="1:26" ht="15.75" customHeight="1" x14ac:dyDescent="0.2">
      <c r="A96" s="250" t="s">
        <v>550</v>
      </c>
      <c r="B96" s="251" t="s">
        <v>16</v>
      </c>
      <c r="C96" s="142"/>
      <c r="D96" s="142"/>
      <c r="E96" s="142"/>
      <c r="F96" s="142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</row>
    <row r="97" spans="1:26" ht="15.75" customHeight="1" x14ac:dyDescent="0.2">
      <c r="A97" s="250" t="s">
        <v>551</v>
      </c>
      <c r="B97" s="251" t="s">
        <v>16</v>
      </c>
      <c r="C97" s="142"/>
      <c r="D97" s="142"/>
      <c r="E97" s="142"/>
      <c r="F97" s="142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</row>
    <row r="98" spans="1:26" ht="15.75" customHeight="1" x14ac:dyDescent="0.2">
      <c r="A98" s="250" t="s">
        <v>552</v>
      </c>
      <c r="B98" s="251" t="s">
        <v>16</v>
      </c>
      <c r="C98" s="142"/>
      <c r="D98" s="142"/>
      <c r="E98" s="142"/>
      <c r="F98" s="142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</row>
    <row r="99" spans="1:26" ht="15.75" customHeight="1" x14ac:dyDescent="0.2">
      <c r="A99" s="250" t="s">
        <v>553</v>
      </c>
      <c r="B99" s="251" t="s">
        <v>16</v>
      </c>
      <c r="C99" s="142"/>
      <c r="D99" s="142"/>
      <c r="E99" s="142"/>
      <c r="F99" s="142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</row>
    <row r="100" spans="1:26" ht="15.75" customHeight="1" x14ac:dyDescent="0.2">
      <c r="A100" s="250" t="s">
        <v>554</v>
      </c>
      <c r="B100" s="251" t="s">
        <v>16</v>
      </c>
      <c r="C100" s="142"/>
      <c r="D100" s="142"/>
      <c r="E100" s="142"/>
      <c r="F100" s="142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</row>
    <row r="101" spans="1:26" ht="15.75" customHeight="1" x14ac:dyDescent="0.2">
      <c r="A101" s="250" t="s">
        <v>555</v>
      </c>
      <c r="B101" s="251" t="s">
        <v>16</v>
      </c>
      <c r="C101" s="142"/>
      <c r="D101" s="142"/>
      <c r="E101" s="142"/>
      <c r="F101" s="142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</row>
    <row r="102" spans="1:26" ht="15.75" customHeight="1" x14ac:dyDescent="0.2">
      <c r="A102" s="250" t="s">
        <v>556</v>
      </c>
      <c r="B102" s="251" t="s">
        <v>16</v>
      </c>
      <c r="C102" s="142"/>
      <c r="D102" s="142"/>
      <c r="E102" s="142"/>
      <c r="F102" s="142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</row>
    <row r="103" spans="1:26" ht="15.75" customHeight="1" x14ac:dyDescent="0.2">
      <c r="A103" s="250" t="s">
        <v>557</v>
      </c>
      <c r="B103" s="251" t="s">
        <v>16</v>
      </c>
      <c r="C103" s="142"/>
      <c r="D103" s="142"/>
      <c r="E103" s="142"/>
      <c r="F103" s="142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</row>
    <row r="104" spans="1:26" ht="15.75" customHeight="1" x14ac:dyDescent="0.2">
      <c r="A104" s="250" t="s">
        <v>558</v>
      </c>
      <c r="B104" s="251" t="s">
        <v>16</v>
      </c>
      <c r="C104" s="142"/>
      <c r="D104" s="142"/>
      <c r="E104" s="142"/>
      <c r="F104" s="142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</row>
    <row r="105" spans="1:26" ht="15.75" customHeight="1" x14ac:dyDescent="0.2">
      <c r="A105" s="250" t="s">
        <v>559</v>
      </c>
      <c r="B105" s="251" t="s">
        <v>16</v>
      </c>
      <c r="C105" s="142"/>
      <c r="D105" s="142"/>
      <c r="E105" s="142"/>
      <c r="F105" s="142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</row>
    <row r="106" spans="1:26" ht="15.75" customHeight="1" x14ac:dyDescent="0.2">
      <c r="A106" s="250" t="s">
        <v>560</v>
      </c>
      <c r="B106" s="251" t="s">
        <v>16</v>
      </c>
      <c r="C106" s="142"/>
      <c r="D106" s="142"/>
      <c r="E106" s="142"/>
      <c r="F106" s="142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</row>
    <row r="107" spans="1:26" ht="15.75" customHeight="1" x14ac:dyDescent="0.2">
      <c r="A107" s="250" t="s">
        <v>561</v>
      </c>
      <c r="B107" s="251" t="s">
        <v>16</v>
      </c>
      <c r="C107" s="142"/>
      <c r="D107" s="142"/>
      <c r="E107" s="142"/>
      <c r="F107" s="142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</row>
    <row r="108" spans="1:26" ht="15.75" customHeight="1" x14ac:dyDescent="0.2">
      <c r="A108" s="250" t="s">
        <v>562</v>
      </c>
      <c r="B108" s="251" t="s">
        <v>16</v>
      </c>
      <c r="C108" s="142"/>
      <c r="D108" s="142"/>
      <c r="E108" s="142"/>
      <c r="F108" s="142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</row>
    <row r="109" spans="1:26" ht="15.75" customHeight="1" x14ac:dyDescent="0.2">
      <c r="A109" s="250" t="s">
        <v>563</v>
      </c>
      <c r="B109" s="251" t="s">
        <v>16</v>
      </c>
      <c r="C109" s="142"/>
      <c r="D109" s="142"/>
      <c r="E109" s="142"/>
      <c r="F109" s="142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</row>
    <row r="110" spans="1:26" ht="15.75" customHeight="1" x14ac:dyDescent="0.2">
      <c r="A110" s="250" t="s">
        <v>564</v>
      </c>
      <c r="B110" s="251" t="s">
        <v>16</v>
      </c>
      <c r="C110" s="142"/>
      <c r="D110" s="142"/>
      <c r="E110" s="142"/>
      <c r="F110" s="142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</row>
    <row r="111" spans="1:26" ht="15.75" customHeight="1" x14ac:dyDescent="0.2">
      <c r="A111" s="250" t="s">
        <v>565</v>
      </c>
      <c r="B111" s="251" t="s">
        <v>16</v>
      </c>
      <c r="C111" s="142"/>
      <c r="D111" s="142"/>
      <c r="E111" s="142"/>
      <c r="F111" s="142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</row>
    <row r="112" spans="1:26" ht="15.75" customHeight="1" x14ac:dyDescent="0.2">
      <c r="A112" s="250" t="s">
        <v>566</v>
      </c>
      <c r="B112" s="251" t="s">
        <v>16</v>
      </c>
      <c r="C112" s="142"/>
      <c r="D112" s="142"/>
      <c r="E112" s="142"/>
      <c r="F112" s="142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</row>
    <row r="113" spans="1:26" ht="15.75" customHeight="1" x14ac:dyDescent="0.2">
      <c r="A113" s="250" t="s">
        <v>567</v>
      </c>
      <c r="B113" s="251" t="s">
        <v>16</v>
      </c>
      <c r="C113" s="142"/>
      <c r="D113" s="142"/>
      <c r="E113" s="142"/>
      <c r="F113" s="142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</row>
    <row r="114" spans="1:26" ht="15.75" customHeight="1" x14ac:dyDescent="0.2">
      <c r="A114" s="250" t="s">
        <v>568</v>
      </c>
      <c r="B114" s="251" t="s">
        <v>16</v>
      </c>
      <c r="C114" s="142"/>
      <c r="D114" s="142"/>
      <c r="E114" s="142"/>
      <c r="F114" s="142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</row>
    <row r="115" spans="1:26" ht="15.75" customHeight="1" x14ac:dyDescent="0.2">
      <c r="A115" s="250" t="s">
        <v>569</v>
      </c>
      <c r="B115" s="251" t="s">
        <v>16</v>
      </c>
      <c r="C115" s="142"/>
      <c r="D115" s="142"/>
      <c r="E115" s="142"/>
      <c r="F115" s="142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</row>
    <row r="116" spans="1:26" ht="15.75" customHeight="1" x14ac:dyDescent="0.2">
      <c r="A116" s="250" t="s">
        <v>570</v>
      </c>
      <c r="B116" s="251" t="s">
        <v>16</v>
      </c>
      <c r="C116" s="142"/>
      <c r="D116" s="142"/>
      <c r="E116" s="142"/>
      <c r="F116" s="142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</row>
    <row r="117" spans="1:26" ht="15.75" customHeight="1" x14ac:dyDescent="0.2">
      <c r="A117" s="250" t="s">
        <v>571</v>
      </c>
      <c r="B117" s="251" t="s">
        <v>16</v>
      </c>
      <c r="C117" s="142"/>
      <c r="D117" s="142"/>
      <c r="E117" s="142"/>
      <c r="F117" s="142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</row>
    <row r="118" spans="1:26" ht="15.75" customHeight="1" x14ac:dyDescent="0.2">
      <c r="A118" s="250" t="s">
        <v>572</v>
      </c>
      <c r="B118" s="251" t="s">
        <v>16</v>
      </c>
      <c r="C118" s="142"/>
      <c r="D118" s="142"/>
      <c r="E118" s="142"/>
      <c r="F118" s="142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</row>
    <row r="119" spans="1:26" ht="15.75" customHeight="1" x14ac:dyDescent="0.2">
      <c r="A119" s="250" t="s">
        <v>573</v>
      </c>
      <c r="B119" s="251" t="s">
        <v>16</v>
      </c>
      <c r="C119" s="142"/>
      <c r="D119" s="142"/>
      <c r="E119" s="142"/>
      <c r="F119" s="142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</row>
    <row r="120" spans="1:26" ht="15.75" customHeight="1" x14ac:dyDescent="0.2">
      <c r="A120" s="250" t="s">
        <v>574</v>
      </c>
      <c r="B120" s="251" t="s">
        <v>16</v>
      </c>
      <c r="C120" s="142"/>
      <c r="D120" s="142"/>
      <c r="E120" s="142"/>
      <c r="F120" s="142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</row>
    <row r="121" spans="1:26" ht="15.75" customHeight="1" x14ac:dyDescent="0.2">
      <c r="A121" s="250" t="s">
        <v>575</v>
      </c>
      <c r="B121" s="251" t="s">
        <v>16</v>
      </c>
      <c r="C121" s="142"/>
      <c r="D121" s="142"/>
      <c r="E121" s="142"/>
      <c r="F121" s="142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</row>
    <row r="122" spans="1:26" ht="15.75" customHeight="1" x14ac:dyDescent="0.2">
      <c r="A122" s="250" t="s">
        <v>576</v>
      </c>
      <c r="B122" s="251" t="s">
        <v>16</v>
      </c>
      <c r="C122" s="142"/>
      <c r="D122" s="142"/>
      <c r="E122" s="142"/>
      <c r="F122" s="142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</row>
    <row r="123" spans="1:26" ht="15.75" customHeight="1" x14ac:dyDescent="0.2">
      <c r="A123" s="250" t="s">
        <v>577</v>
      </c>
      <c r="B123" s="251" t="s">
        <v>16</v>
      </c>
      <c r="C123" s="142"/>
      <c r="D123" s="142"/>
      <c r="E123" s="142"/>
      <c r="F123" s="142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</row>
    <row r="124" spans="1:26" ht="15.75" customHeight="1" x14ac:dyDescent="0.2">
      <c r="A124" s="250" t="s">
        <v>578</v>
      </c>
      <c r="B124" s="251" t="s">
        <v>16</v>
      </c>
      <c r="C124" s="142"/>
      <c r="D124" s="142"/>
      <c r="E124" s="142"/>
      <c r="F124" s="142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</row>
    <row r="125" spans="1:26" ht="15.75" customHeight="1" x14ac:dyDescent="0.2">
      <c r="A125" s="250" t="s">
        <v>579</v>
      </c>
      <c r="B125" s="251" t="s">
        <v>16</v>
      </c>
      <c r="C125" s="142"/>
      <c r="D125" s="142"/>
      <c r="E125" s="142"/>
      <c r="F125" s="142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</row>
    <row r="126" spans="1:26" ht="15.75" customHeight="1" x14ac:dyDescent="0.2">
      <c r="A126" s="250" t="s">
        <v>580</v>
      </c>
      <c r="B126" s="251" t="s">
        <v>16</v>
      </c>
      <c r="C126" s="142"/>
      <c r="D126" s="142"/>
      <c r="E126" s="142"/>
      <c r="F126" s="142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</row>
    <row r="127" spans="1:26" ht="15.75" customHeight="1" x14ac:dyDescent="0.2">
      <c r="A127" s="250" t="s">
        <v>581</v>
      </c>
      <c r="B127" s="251" t="s">
        <v>16</v>
      </c>
      <c r="C127" s="142"/>
      <c r="D127" s="142"/>
      <c r="E127" s="142"/>
      <c r="F127" s="142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</row>
    <row r="128" spans="1:26" ht="15.75" customHeight="1" x14ac:dyDescent="0.2">
      <c r="A128" s="250" t="s">
        <v>582</v>
      </c>
      <c r="B128" s="251" t="s">
        <v>16</v>
      </c>
      <c r="C128" s="142"/>
      <c r="D128" s="142"/>
      <c r="E128" s="142"/>
      <c r="F128" s="142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</row>
    <row r="129" spans="1:26" ht="15.75" customHeight="1" x14ac:dyDescent="0.2">
      <c r="A129" s="250" t="s">
        <v>583</v>
      </c>
      <c r="B129" s="251" t="s">
        <v>16</v>
      </c>
      <c r="C129" s="142"/>
      <c r="D129" s="142"/>
      <c r="E129" s="142"/>
      <c r="F129" s="142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</row>
    <row r="130" spans="1:26" ht="15.75" customHeight="1" x14ac:dyDescent="0.2">
      <c r="A130" s="250" t="s">
        <v>584</v>
      </c>
      <c r="B130" s="251" t="s">
        <v>16</v>
      </c>
      <c r="C130" s="142"/>
      <c r="D130" s="142"/>
      <c r="E130" s="142"/>
      <c r="F130" s="142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</row>
    <row r="131" spans="1:26" ht="15.75" customHeight="1" x14ac:dyDescent="0.2">
      <c r="A131" s="250" t="s">
        <v>585</v>
      </c>
      <c r="B131" s="251" t="s">
        <v>16</v>
      </c>
      <c r="C131" s="142"/>
      <c r="D131" s="142"/>
      <c r="E131" s="142"/>
      <c r="F131" s="142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</row>
    <row r="132" spans="1:26" ht="15.75" customHeight="1" x14ac:dyDescent="0.2">
      <c r="A132" s="250" t="s">
        <v>586</v>
      </c>
      <c r="B132" s="251" t="s">
        <v>16</v>
      </c>
      <c r="C132" s="142"/>
      <c r="D132" s="142"/>
      <c r="E132" s="142"/>
      <c r="F132" s="142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</row>
    <row r="133" spans="1:26" ht="15.75" customHeight="1" x14ac:dyDescent="0.2">
      <c r="A133" s="250" t="s">
        <v>587</v>
      </c>
      <c r="B133" s="251" t="s">
        <v>16</v>
      </c>
      <c r="C133" s="142"/>
      <c r="D133" s="142"/>
      <c r="E133" s="142"/>
      <c r="F133" s="142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</row>
    <row r="134" spans="1:26" ht="15.75" customHeight="1" x14ac:dyDescent="0.2">
      <c r="A134" s="250" t="s">
        <v>588</v>
      </c>
      <c r="B134" s="251" t="s">
        <v>16</v>
      </c>
      <c r="C134" s="142"/>
      <c r="D134" s="142"/>
      <c r="E134" s="142"/>
      <c r="F134" s="142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</row>
    <row r="135" spans="1:26" ht="15.75" customHeight="1" x14ac:dyDescent="0.2">
      <c r="A135" s="250" t="s">
        <v>589</v>
      </c>
      <c r="B135" s="251" t="s">
        <v>16</v>
      </c>
      <c r="C135" s="142"/>
      <c r="D135" s="142"/>
      <c r="E135" s="142"/>
      <c r="F135" s="142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</row>
    <row r="136" spans="1:26" ht="15.75" customHeight="1" x14ac:dyDescent="0.2">
      <c r="A136" s="250" t="s">
        <v>590</v>
      </c>
      <c r="B136" s="251" t="s">
        <v>16</v>
      </c>
      <c r="C136" s="142"/>
      <c r="D136" s="142"/>
      <c r="E136" s="142"/>
      <c r="F136" s="142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</row>
    <row r="137" spans="1:26" ht="15.75" customHeight="1" x14ac:dyDescent="0.2">
      <c r="A137" s="250" t="s">
        <v>591</v>
      </c>
      <c r="B137" s="251" t="s">
        <v>16</v>
      </c>
      <c r="C137" s="142"/>
      <c r="D137" s="142"/>
      <c r="E137" s="142"/>
      <c r="F137" s="142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</row>
    <row r="138" spans="1:26" ht="15.75" customHeight="1" x14ac:dyDescent="0.2">
      <c r="A138" s="250" t="s">
        <v>592</v>
      </c>
      <c r="B138" s="251" t="s">
        <v>16</v>
      </c>
      <c r="C138" s="142"/>
      <c r="D138" s="142"/>
      <c r="E138" s="142"/>
      <c r="F138" s="142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</row>
    <row r="139" spans="1:26" ht="15.75" customHeight="1" x14ac:dyDescent="0.2">
      <c r="A139" s="250" t="s">
        <v>593</v>
      </c>
      <c r="B139" s="251" t="s">
        <v>16</v>
      </c>
      <c r="C139" s="142"/>
      <c r="D139" s="142"/>
      <c r="E139" s="142"/>
      <c r="F139" s="142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</row>
    <row r="140" spans="1:26" ht="15.75" customHeight="1" x14ac:dyDescent="0.2">
      <c r="A140" s="250" t="s">
        <v>594</v>
      </c>
      <c r="B140" s="251" t="s">
        <v>16</v>
      </c>
      <c r="C140" s="142"/>
      <c r="D140" s="142"/>
      <c r="E140" s="142"/>
      <c r="F140" s="142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</row>
    <row r="141" spans="1:26" ht="15.75" customHeight="1" x14ac:dyDescent="0.2">
      <c r="A141" s="250" t="s">
        <v>595</v>
      </c>
      <c r="B141" s="251" t="s">
        <v>16</v>
      </c>
      <c r="C141" s="142"/>
      <c r="D141" s="142"/>
      <c r="E141" s="142"/>
      <c r="F141" s="142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</row>
    <row r="142" spans="1:26" ht="15.75" customHeight="1" x14ac:dyDescent="0.2">
      <c r="A142" s="250" t="s">
        <v>596</v>
      </c>
      <c r="B142" s="251" t="s">
        <v>16</v>
      </c>
      <c r="C142" s="142"/>
      <c r="D142" s="142"/>
      <c r="E142" s="142"/>
      <c r="F142" s="142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</row>
    <row r="143" spans="1:26" ht="15.75" customHeight="1" x14ac:dyDescent="0.2">
      <c r="A143" s="250" t="s">
        <v>597</v>
      </c>
      <c r="B143" s="251" t="s">
        <v>16</v>
      </c>
      <c r="C143" s="142"/>
      <c r="D143" s="142"/>
      <c r="E143" s="142"/>
      <c r="F143" s="142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</row>
    <row r="144" spans="1:26" ht="15.75" customHeight="1" x14ac:dyDescent="0.2">
      <c r="A144" s="250" t="s">
        <v>598</v>
      </c>
      <c r="B144" s="251" t="s">
        <v>16</v>
      </c>
      <c r="C144" s="142"/>
      <c r="D144" s="142"/>
      <c r="E144" s="142"/>
      <c r="F144" s="142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</row>
    <row r="145" spans="1:26" ht="15.75" customHeight="1" x14ac:dyDescent="0.2">
      <c r="A145" s="250" t="s">
        <v>599</v>
      </c>
      <c r="B145" s="251" t="s">
        <v>16</v>
      </c>
      <c r="C145" s="142"/>
      <c r="D145" s="142"/>
      <c r="E145" s="142"/>
      <c r="F145" s="142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</row>
    <row r="146" spans="1:26" ht="15.75" customHeight="1" x14ac:dyDescent="0.2">
      <c r="A146" s="250" t="s">
        <v>600</v>
      </c>
      <c r="B146" s="251" t="s">
        <v>16</v>
      </c>
      <c r="C146" s="142"/>
      <c r="D146" s="142"/>
      <c r="E146" s="142"/>
      <c r="F146" s="142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</row>
    <row r="147" spans="1:26" ht="15.75" customHeight="1" x14ac:dyDescent="0.2">
      <c r="A147" s="250" t="s">
        <v>601</v>
      </c>
      <c r="B147" s="251" t="s">
        <v>16</v>
      </c>
      <c r="C147" s="142"/>
      <c r="D147" s="142"/>
      <c r="E147" s="142"/>
      <c r="F147" s="142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</row>
    <row r="148" spans="1:26" ht="15.75" customHeight="1" x14ac:dyDescent="0.2">
      <c r="A148" s="250" t="s">
        <v>602</v>
      </c>
      <c r="B148" s="251" t="s">
        <v>16</v>
      </c>
      <c r="C148" s="142"/>
      <c r="D148" s="142"/>
      <c r="E148" s="142"/>
      <c r="F148" s="142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</row>
    <row r="149" spans="1:26" ht="15.75" customHeight="1" x14ac:dyDescent="0.2">
      <c r="A149" s="250" t="s">
        <v>603</v>
      </c>
      <c r="B149" s="251" t="s">
        <v>16</v>
      </c>
      <c r="C149" s="142"/>
      <c r="D149" s="142"/>
      <c r="E149" s="142"/>
      <c r="F149" s="142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</row>
    <row r="150" spans="1:26" ht="15.75" customHeight="1" x14ac:dyDescent="0.2">
      <c r="A150" s="250" t="s">
        <v>604</v>
      </c>
      <c r="B150" s="251" t="s">
        <v>16</v>
      </c>
      <c r="C150" s="142"/>
      <c r="D150" s="142"/>
      <c r="E150" s="142"/>
      <c r="F150" s="142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</row>
    <row r="151" spans="1:26" ht="15.75" customHeight="1" x14ac:dyDescent="0.2">
      <c r="A151" s="250" t="s">
        <v>605</v>
      </c>
      <c r="B151" s="251" t="s">
        <v>16</v>
      </c>
      <c r="C151" s="142"/>
      <c r="D151" s="142"/>
      <c r="E151" s="142"/>
      <c r="F151" s="142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</row>
    <row r="152" spans="1:26" ht="15.75" customHeight="1" x14ac:dyDescent="0.2">
      <c r="A152" s="250" t="s">
        <v>606</v>
      </c>
      <c r="B152" s="251" t="s">
        <v>16</v>
      </c>
      <c r="C152" s="142"/>
      <c r="D152" s="142"/>
      <c r="E152" s="142"/>
      <c r="F152" s="142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</row>
    <row r="153" spans="1:26" ht="15.75" customHeight="1" x14ac:dyDescent="0.2">
      <c r="A153" s="250" t="s">
        <v>607</v>
      </c>
      <c r="B153" s="251" t="s">
        <v>16</v>
      </c>
      <c r="C153" s="142"/>
      <c r="D153" s="142"/>
      <c r="E153" s="142"/>
      <c r="F153" s="142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</row>
    <row r="154" spans="1:26" ht="15.75" customHeight="1" x14ac:dyDescent="0.2">
      <c r="A154" s="250" t="s">
        <v>608</v>
      </c>
      <c r="B154" s="251" t="s">
        <v>16</v>
      </c>
      <c r="C154" s="142"/>
      <c r="D154" s="142"/>
      <c r="E154" s="142"/>
      <c r="F154" s="142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</row>
    <row r="155" spans="1:26" ht="15.75" customHeight="1" x14ac:dyDescent="0.2">
      <c r="A155" s="250" t="s">
        <v>609</v>
      </c>
      <c r="B155" s="251" t="s">
        <v>16</v>
      </c>
      <c r="C155" s="142"/>
      <c r="D155" s="142"/>
      <c r="E155" s="142"/>
      <c r="F155" s="142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</row>
    <row r="156" spans="1:26" ht="15.75" customHeight="1" x14ac:dyDescent="0.2">
      <c r="A156" s="250" t="s">
        <v>610</v>
      </c>
      <c r="B156" s="251" t="s">
        <v>16</v>
      </c>
      <c r="C156" s="142"/>
      <c r="D156" s="142"/>
      <c r="E156" s="142"/>
      <c r="F156" s="142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</row>
    <row r="157" spans="1:26" ht="15.75" customHeight="1" x14ac:dyDescent="0.2">
      <c r="A157" s="250" t="s">
        <v>611</v>
      </c>
      <c r="B157" s="251" t="s">
        <v>16</v>
      </c>
      <c r="C157" s="142"/>
      <c r="D157" s="142"/>
      <c r="E157" s="142"/>
      <c r="F157" s="142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</row>
    <row r="158" spans="1:26" ht="15.75" customHeight="1" x14ac:dyDescent="0.2">
      <c r="A158" s="250" t="s">
        <v>612</v>
      </c>
      <c r="B158" s="251" t="s">
        <v>16</v>
      </c>
      <c r="C158" s="142"/>
      <c r="D158" s="142"/>
      <c r="E158" s="142"/>
      <c r="F158" s="142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</row>
    <row r="159" spans="1:26" ht="15.75" customHeight="1" x14ac:dyDescent="0.2">
      <c r="A159" s="250" t="s">
        <v>613</v>
      </c>
      <c r="B159" s="251" t="s">
        <v>16</v>
      </c>
      <c r="C159" s="142"/>
      <c r="D159" s="142"/>
      <c r="E159" s="142"/>
      <c r="F159" s="142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</row>
    <row r="160" spans="1:26" ht="15.75" customHeight="1" x14ac:dyDescent="0.2">
      <c r="A160" s="250" t="s">
        <v>614</v>
      </c>
      <c r="B160" s="251" t="s">
        <v>16</v>
      </c>
      <c r="C160" s="142"/>
      <c r="D160" s="142"/>
      <c r="E160" s="142"/>
      <c r="F160" s="142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</row>
    <row r="161" spans="1:26" ht="15.75" customHeight="1" x14ac:dyDescent="0.2">
      <c r="A161" s="250" t="s">
        <v>615</v>
      </c>
      <c r="B161" s="251" t="s">
        <v>16</v>
      </c>
      <c r="C161" s="142"/>
      <c r="D161" s="142"/>
      <c r="E161" s="142"/>
      <c r="F161" s="142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</row>
    <row r="162" spans="1:26" ht="15.75" customHeight="1" x14ac:dyDescent="0.2">
      <c r="A162" s="250" t="s">
        <v>616</v>
      </c>
      <c r="B162" s="251" t="s">
        <v>16</v>
      </c>
      <c r="C162" s="142"/>
      <c r="D162" s="142"/>
      <c r="E162" s="142"/>
      <c r="F162" s="142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</row>
    <row r="163" spans="1:26" ht="15.75" customHeight="1" x14ac:dyDescent="0.2">
      <c r="A163" s="250" t="s">
        <v>617</v>
      </c>
      <c r="B163" s="251" t="s">
        <v>16</v>
      </c>
      <c r="C163" s="142"/>
      <c r="D163" s="142"/>
      <c r="E163" s="142"/>
      <c r="F163" s="142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</row>
    <row r="164" spans="1:26" ht="15.75" customHeight="1" x14ac:dyDescent="0.2">
      <c r="A164" s="250" t="s">
        <v>618</v>
      </c>
      <c r="B164" s="251" t="s">
        <v>16</v>
      </c>
      <c r="C164" s="142"/>
      <c r="D164" s="142"/>
      <c r="E164" s="142"/>
      <c r="F164" s="142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</row>
    <row r="165" spans="1:26" ht="15.75" customHeight="1" x14ac:dyDescent="0.2">
      <c r="A165" s="250" t="s">
        <v>619</v>
      </c>
      <c r="B165" s="251" t="s">
        <v>16</v>
      </c>
      <c r="C165" s="142"/>
      <c r="D165" s="142"/>
      <c r="E165" s="142"/>
      <c r="F165" s="142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</row>
    <row r="166" spans="1:26" ht="15.75" customHeight="1" x14ac:dyDescent="0.2">
      <c r="A166" s="250" t="s">
        <v>620</v>
      </c>
      <c r="B166" s="251" t="s">
        <v>16</v>
      </c>
      <c r="C166" s="142"/>
      <c r="D166" s="142"/>
      <c r="E166" s="142"/>
      <c r="F166" s="142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</row>
    <row r="167" spans="1:26" ht="15.75" customHeight="1" x14ac:dyDescent="0.2">
      <c r="A167" s="250" t="s">
        <v>621</v>
      </c>
      <c r="B167" s="251" t="s">
        <v>16</v>
      </c>
      <c r="C167" s="142"/>
      <c r="D167" s="142"/>
      <c r="E167" s="142"/>
      <c r="F167" s="142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</row>
    <row r="168" spans="1:26" ht="15.75" customHeight="1" x14ac:dyDescent="0.2">
      <c r="A168" s="250" t="s">
        <v>622</v>
      </c>
      <c r="B168" s="251" t="s">
        <v>16</v>
      </c>
      <c r="C168" s="142"/>
      <c r="D168" s="142"/>
      <c r="E168" s="142"/>
      <c r="F168" s="142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</row>
    <row r="169" spans="1:26" ht="15.75" customHeight="1" x14ac:dyDescent="0.2">
      <c r="A169" s="250" t="s">
        <v>623</v>
      </c>
      <c r="B169" s="251" t="s">
        <v>16</v>
      </c>
      <c r="C169" s="142"/>
      <c r="D169" s="142"/>
      <c r="E169" s="142"/>
      <c r="F169" s="142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</row>
    <row r="170" spans="1:26" ht="15.75" customHeight="1" x14ac:dyDescent="0.2">
      <c r="A170" s="250" t="s">
        <v>624</v>
      </c>
      <c r="B170" s="251" t="s">
        <v>16</v>
      </c>
      <c r="C170" s="142"/>
      <c r="D170" s="142"/>
      <c r="E170" s="142"/>
      <c r="F170" s="142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</row>
    <row r="171" spans="1:26" ht="15.75" customHeight="1" x14ac:dyDescent="0.2">
      <c r="A171" s="250" t="s">
        <v>625</v>
      </c>
      <c r="B171" s="251" t="s">
        <v>16</v>
      </c>
      <c r="C171" s="142"/>
      <c r="D171" s="142"/>
      <c r="E171" s="142"/>
      <c r="F171" s="142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</row>
    <row r="172" spans="1:26" ht="15.75" customHeight="1" x14ac:dyDescent="0.2">
      <c r="A172" s="250" t="s">
        <v>626</v>
      </c>
      <c r="B172" s="251" t="s">
        <v>16</v>
      </c>
      <c r="C172" s="142"/>
      <c r="D172" s="142"/>
      <c r="E172" s="142"/>
      <c r="F172" s="142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</row>
    <row r="173" spans="1:26" ht="15.75" customHeight="1" x14ac:dyDescent="0.2">
      <c r="A173" s="250" t="s">
        <v>627</v>
      </c>
      <c r="B173" s="251" t="s">
        <v>16</v>
      </c>
      <c r="C173" s="142"/>
      <c r="D173" s="142"/>
      <c r="E173" s="142"/>
      <c r="F173" s="142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</row>
    <row r="174" spans="1:26" ht="15.75" customHeight="1" x14ac:dyDescent="0.2">
      <c r="A174" s="250" t="s">
        <v>628</v>
      </c>
      <c r="B174" s="251" t="s">
        <v>16</v>
      </c>
      <c r="C174" s="142"/>
      <c r="D174" s="142"/>
      <c r="E174" s="142"/>
      <c r="F174" s="142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</row>
    <row r="175" spans="1:26" ht="15.75" customHeight="1" x14ac:dyDescent="0.2">
      <c r="A175" s="250" t="s">
        <v>629</v>
      </c>
      <c r="B175" s="251" t="s">
        <v>16</v>
      </c>
      <c r="C175" s="142"/>
      <c r="D175" s="142"/>
      <c r="E175" s="142"/>
      <c r="F175" s="142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</row>
    <row r="176" spans="1:26" ht="15.75" customHeight="1" x14ac:dyDescent="0.2">
      <c r="A176" s="250" t="s">
        <v>630</v>
      </c>
      <c r="B176" s="251" t="s">
        <v>16</v>
      </c>
      <c r="C176" s="142"/>
      <c r="D176" s="142"/>
      <c r="E176" s="142"/>
      <c r="F176" s="142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</row>
    <row r="177" spans="1:26" ht="15.75" customHeight="1" x14ac:dyDescent="0.2">
      <c r="A177" s="252" t="s">
        <v>631</v>
      </c>
      <c r="B177" s="251" t="s">
        <v>16</v>
      </c>
      <c r="C177" s="142"/>
      <c r="D177" s="142"/>
      <c r="E177" s="142"/>
      <c r="F177" s="142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</row>
    <row r="178" spans="1:26" ht="15.75" customHeight="1" x14ac:dyDescent="0.2">
      <c r="A178" s="250" t="s">
        <v>632</v>
      </c>
      <c r="B178" s="251" t="s">
        <v>16</v>
      </c>
      <c r="C178" s="142"/>
      <c r="D178" s="142"/>
      <c r="E178" s="142"/>
      <c r="F178" s="142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</row>
    <row r="179" spans="1:26" ht="15.75" customHeight="1" x14ac:dyDescent="0.2">
      <c r="A179" s="250" t="s">
        <v>633</v>
      </c>
      <c r="B179" s="251" t="s">
        <v>16</v>
      </c>
      <c r="C179" s="142"/>
      <c r="D179" s="142"/>
      <c r="E179" s="142"/>
      <c r="F179" s="142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</row>
    <row r="180" spans="1:26" ht="15.75" customHeight="1" x14ac:dyDescent="0.2">
      <c r="A180" s="250" t="s">
        <v>634</v>
      </c>
      <c r="B180" s="251" t="s">
        <v>16</v>
      </c>
      <c r="C180" s="142"/>
      <c r="D180" s="142"/>
      <c r="E180" s="142"/>
      <c r="F180" s="142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</row>
    <row r="181" spans="1:26" ht="15.75" customHeight="1" x14ac:dyDescent="0.2">
      <c r="A181" s="250" t="s">
        <v>635</v>
      </c>
      <c r="B181" s="251" t="s">
        <v>16</v>
      </c>
      <c r="C181" s="142"/>
      <c r="D181" s="142"/>
      <c r="E181" s="142"/>
      <c r="F181" s="142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</row>
    <row r="182" spans="1:26" ht="15.75" customHeight="1" x14ac:dyDescent="0.2"/>
  </sheetData>
  <mergeCells count="2">
    <mergeCell ref="A1:B1"/>
    <mergeCell ref="A2:B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2"/>
  <sheetViews>
    <sheetView zoomScaleNormal="100" workbookViewId="0">
      <selection activeCell="C19" sqref="C19"/>
    </sheetView>
  </sheetViews>
  <sheetFormatPr defaultRowHeight="12.75" x14ac:dyDescent="0.2"/>
  <cols>
    <col min="1" max="1" width="22.5703125" style="253" customWidth="1"/>
    <col min="2" max="2" width="15.28515625" style="129" customWidth="1"/>
    <col min="3" max="3" width="21.85546875" style="129" customWidth="1"/>
    <col min="4" max="4" width="10.140625" style="129" customWidth="1"/>
    <col min="5" max="5" width="3" style="129" customWidth="1"/>
    <col min="6" max="7" width="17.7109375" style="129" customWidth="1"/>
    <col min="8" max="17" width="11.5703125" style="129"/>
    <col min="18" max="1025" width="17.28515625" style="129" customWidth="1"/>
  </cols>
  <sheetData>
    <row r="1" spans="1:26" ht="29.25" customHeight="1" x14ac:dyDescent="0.2">
      <c r="A1" s="328" t="s">
        <v>90</v>
      </c>
      <c r="B1" s="328"/>
      <c r="C1" s="328"/>
      <c r="D1" s="328"/>
      <c r="E1" s="328"/>
      <c r="F1" s="328"/>
      <c r="G1" s="328"/>
    </row>
    <row r="2" spans="1:26" ht="24.75" customHeight="1" x14ac:dyDescent="0.2">
      <c r="A2" s="371" t="s">
        <v>636</v>
      </c>
      <c r="B2" s="371"/>
      <c r="C2" s="371"/>
      <c r="D2" s="371"/>
      <c r="E2" s="371"/>
      <c r="F2" s="371"/>
      <c r="G2" s="371"/>
    </row>
    <row r="3" spans="1:26" ht="39.75" customHeight="1" x14ac:dyDescent="0.2">
      <c r="A3" s="254" t="s">
        <v>637</v>
      </c>
      <c r="B3" s="255" t="s">
        <v>638</v>
      </c>
      <c r="C3" s="256" t="s">
        <v>639</v>
      </c>
      <c r="D3" s="372" t="s">
        <v>640</v>
      </c>
      <c r="E3" s="372"/>
      <c r="F3" s="256" t="s">
        <v>641</v>
      </c>
      <c r="G3" s="256" t="s">
        <v>10</v>
      </c>
      <c r="H3" s="142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s="260" customFormat="1" ht="18.75" customHeight="1" x14ac:dyDescent="0.2">
      <c r="A4" s="257" t="s">
        <v>642</v>
      </c>
      <c r="B4" s="175">
        <v>3</v>
      </c>
      <c r="C4" s="175">
        <v>350</v>
      </c>
      <c r="D4" s="356">
        <v>15</v>
      </c>
      <c r="E4" s="356"/>
      <c r="F4" s="258" t="s">
        <v>643</v>
      </c>
      <c r="G4" s="177">
        <v>20758</v>
      </c>
      <c r="H4" s="259"/>
    </row>
    <row r="5" spans="1:26" s="260" customFormat="1" ht="18.75" customHeight="1" x14ac:dyDescent="0.2">
      <c r="A5" s="261" t="str">
        <f>HYPERLINK("http://www.tdtali.ru/production/domkrat_reechnyi_dr_5_v.html","ДР-5")</f>
        <v>ДР-5</v>
      </c>
      <c r="B5" s="258">
        <v>5</v>
      </c>
      <c r="C5" s="258">
        <v>350</v>
      </c>
      <c r="D5" s="370">
        <v>28.6</v>
      </c>
      <c r="E5" s="370"/>
      <c r="F5" s="258" t="s">
        <v>643</v>
      </c>
      <c r="G5" s="262">
        <v>23458</v>
      </c>
      <c r="H5" s="259"/>
    </row>
    <row r="6" spans="1:26" s="260" customFormat="1" ht="18.75" customHeight="1" x14ac:dyDescent="0.2">
      <c r="A6" s="257" t="s">
        <v>644</v>
      </c>
      <c r="B6" s="175">
        <v>5</v>
      </c>
      <c r="C6" s="175">
        <v>400</v>
      </c>
      <c r="D6" s="356">
        <v>22</v>
      </c>
      <c r="E6" s="356"/>
      <c r="F6" s="175" t="s">
        <v>645</v>
      </c>
      <c r="G6" s="177" t="s">
        <v>105</v>
      </c>
      <c r="H6" s="259"/>
    </row>
    <row r="7" spans="1:26" s="260" customFormat="1" ht="18.75" customHeight="1" x14ac:dyDescent="0.2">
      <c r="A7" s="261" t="str">
        <f>HYPERLINK("http://www.tdtali.ru/production/domkrat_reechnyi_dr_5.html","ДР-5 ""Атлант""")</f>
        <v>ДР-5 "Атлант"</v>
      </c>
      <c r="B7" s="258">
        <v>5</v>
      </c>
      <c r="C7" s="258">
        <v>1080</v>
      </c>
      <c r="D7" s="370">
        <v>27</v>
      </c>
      <c r="E7" s="370"/>
      <c r="F7" s="258" t="s">
        <v>643</v>
      </c>
      <c r="G7" s="262" t="s">
        <v>105</v>
      </c>
      <c r="H7" s="259"/>
    </row>
    <row r="8" spans="1:26" s="260" customFormat="1" ht="18.75" customHeight="1" x14ac:dyDescent="0.2">
      <c r="A8" s="263" t="s">
        <v>646</v>
      </c>
      <c r="B8" s="175">
        <v>8</v>
      </c>
      <c r="C8" s="175">
        <v>350</v>
      </c>
      <c r="D8" s="356">
        <v>41</v>
      </c>
      <c r="E8" s="356"/>
      <c r="F8" s="175" t="s">
        <v>643</v>
      </c>
      <c r="G8" s="177">
        <v>19642</v>
      </c>
      <c r="H8" s="259"/>
    </row>
    <row r="9" spans="1:26" s="260" customFormat="1" ht="18.75" customHeight="1" x14ac:dyDescent="0.2">
      <c r="A9" s="264" t="s">
        <v>647</v>
      </c>
      <c r="B9" s="258">
        <v>10</v>
      </c>
      <c r="C9" s="258">
        <v>580</v>
      </c>
      <c r="D9" s="370">
        <v>38</v>
      </c>
      <c r="E9" s="370"/>
      <c r="F9" s="258" t="s">
        <v>645</v>
      </c>
      <c r="G9" s="262" t="s">
        <v>105</v>
      </c>
      <c r="H9" s="259"/>
    </row>
    <row r="10" spans="1:26" s="260" customFormat="1" ht="18.75" customHeight="1" x14ac:dyDescent="0.2">
      <c r="A10" s="265" t="str">
        <f>HYPERLINK("http://www.tdtali.ru/production/domkrat_reechnyi_dr_10.html","ДР-10 ""Атлант""")</f>
        <v>ДР-10 "Атлант"</v>
      </c>
      <c r="B10" s="175">
        <v>10</v>
      </c>
      <c r="C10" s="175">
        <v>1210</v>
      </c>
      <c r="D10" s="356">
        <v>43</v>
      </c>
      <c r="E10" s="356"/>
      <c r="F10" s="175" t="s">
        <v>643</v>
      </c>
      <c r="G10" s="177">
        <v>35227</v>
      </c>
      <c r="H10" s="259"/>
    </row>
    <row r="11" spans="1:26" s="260" customFormat="1" ht="18.75" customHeight="1" x14ac:dyDescent="0.2">
      <c r="A11" s="264" t="s">
        <v>648</v>
      </c>
      <c r="B11" s="258">
        <v>16</v>
      </c>
      <c r="C11" s="258" t="s">
        <v>105</v>
      </c>
      <c r="D11" s="370">
        <v>64.5</v>
      </c>
      <c r="E11" s="370"/>
      <c r="F11" s="258" t="s">
        <v>645</v>
      </c>
      <c r="G11" s="262" t="s">
        <v>105</v>
      </c>
      <c r="H11" s="259"/>
    </row>
    <row r="12" spans="1:26" s="260" customFormat="1" ht="18.75" customHeight="1" x14ac:dyDescent="0.2">
      <c r="A12" s="257" t="s">
        <v>649</v>
      </c>
      <c r="B12" s="175">
        <v>20</v>
      </c>
      <c r="C12" s="175" t="s">
        <v>105</v>
      </c>
      <c r="D12" s="356">
        <v>72</v>
      </c>
      <c r="E12" s="356"/>
      <c r="F12" s="175" t="s">
        <v>645</v>
      </c>
      <c r="G12" s="262" t="s">
        <v>105</v>
      </c>
      <c r="H12" s="259"/>
    </row>
    <row r="13" spans="1:26" s="260" customFormat="1" ht="18.75" customHeight="1" x14ac:dyDescent="0.2">
      <c r="A13" s="264" t="s">
        <v>650</v>
      </c>
      <c r="B13" s="258">
        <v>25</v>
      </c>
      <c r="C13" s="258" t="s">
        <v>105</v>
      </c>
      <c r="D13" s="370">
        <v>92</v>
      </c>
      <c r="E13" s="370"/>
      <c r="F13" s="258" t="s">
        <v>645</v>
      </c>
      <c r="G13" s="262" t="s">
        <v>105</v>
      </c>
      <c r="H13" s="259"/>
    </row>
    <row r="14" spans="1:26" ht="12.75" customHeight="1" x14ac:dyDescent="0.2"/>
    <row r="15" spans="1:26" ht="12.75" customHeight="1" x14ac:dyDescent="0.2"/>
    <row r="16" spans="1:2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13">
    <mergeCell ref="A1:G1"/>
    <mergeCell ref="A2:G2"/>
    <mergeCell ref="D3:E3"/>
    <mergeCell ref="D4:E4"/>
    <mergeCell ref="D5:E5"/>
    <mergeCell ref="D11:E11"/>
    <mergeCell ref="D12:E12"/>
    <mergeCell ref="D13:E13"/>
    <mergeCell ref="D6:E6"/>
    <mergeCell ref="D7:E7"/>
    <mergeCell ref="D8:E8"/>
    <mergeCell ref="D9:E9"/>
    <mergeCell ref="D10:E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Тали эл. РФ</vt:lpstr>
      <vt:lpstr>Тали руч. РФ</vt:lpstr>
      <vt:lpstr>Тали Болгария</vt:lpstr>
      <vt:lpstr>Тали цепные Болгария</vt:lpstr>
      <vt:lpstr>Тали ВБИ Болгария</vt:lpstr>
      <vt:lpstr>Тали руч. Польша</vt:lpstr>
      <vt:lpstr>Запчасти РФ</vt:lpstr>
      <vt:lpstr>Запчасти Болгария</vt:lpstr>
      <vt:lpstr>Домкраты реечные</vt:lpstr>
      <vt:lpstr>Редукторы</vt:lpstr>
      <vt:lpstr>Тормоза</vt:lpstr>
      <vt:lpstr>МТМ и лебедки руч.</vt:lpstr>
      <vt:lpstr>Лебедки эл.</vt:lpstr>
      <vt:lpstr>'Тали руч. РФ'!Область_печати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Барнаульские тали</dc:title>
  <dc:subject/>
  <dc:creator>Барнаульские тали</dc:creator>
  <cp:keywords>прайс-лист</cp:keywords>
  <dc:description>tali.ru</dc:description>
  <cp:lastModifiedBy>Graisvendir</cp:lastModifiedBy>
  <cp:revision>7</cp:revision>
  <dcterms:created xsi:type="dcterms:W3CDTF">2019-01-17T11:20:14Z</dcterms:created>
  <dcterms:modified xsi:type="dcterms:W3CDTF">2019-02-15T14:29:05Z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